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000_Projekti\aa_predsed komisije\2024-78 - Preureditev SV naprav Nova Gorica\Predobjava\"/>
    </mc:Choice>
  </mc:AlternateContent>
  <xr:revisionPtr revIDLastSave="0" documentId="13_ncr:1_{D8F4D247-8BC9-4C01-A0BF-F24575351CF7}" xr6:coauthVersionLast="47" xr6:coauthVersionMax="47" xr10:uidLastSave="{00000000-0000-0000-0000-000000000000}"/>
  <workbookProtection workbookAlgorithmName="SHA-512" workbookHashValue="Z3/SH8pxmmzNcnTqG0dqnuwAhBGl1IP9iOrkjqxlI+gPRahlkJhwEMtUKUGKYuhSFj0+8/+ySBRy/jS7DlkNvg==" workbookSaltValue="QAIoWAPvksGS9rLRUFIKrg==" workbookSpinCount="100000" lockStructure="1"/>
  <bookViews>
    <workbookView xWindow="28680" yWindow="-120" windowWidth="29040" windowHeight="17520" tabRatio="775" xr2:uid="{00000000-000D-0000-FFFF-FFFF00000000}"/>
  </bookViews>
  <sheets>
    <sheet name="REKAPITULACIJA" sheetId="12" r:id="rId1"/>
    <sheet name="POPIS DEL" sheetId="10" r:id="rId2"/>
  </sheets>
  <definedNames>
    <definedName name="_xlnm._FilterDatabase" localSheetId="1" hidden="1">'POPIS DEL'!$A$1:$A$439</definedName>
    <definedName name="_xlnm.Print_Area" localSheetId="1">'POPIS DEL'!$A$1:$J$430</definedName>
    <definedName name="_xlnm.Print_Area" localSheetId="0">REKAPITULACIJA!$A$1:$C$22</definedName>
    <definedName name="_xlnm.Print_Titles" localSheetId="1">'POPIS DEL'!$5:$5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2" l="1"/>
  <c r="A14" i="12"/>
  <c r="A13" i="12"/>
  <c r="A12" i="12"/>
  <c r="A11" i="12"/>
  <c r="A10" i="12"/>
  <c r="A9" i="12"/>
  <c r="A8" i="12"/>
  <c r="B15" i="12"/>
  <c r="B14" i="12"/>
  <c r="B13" i="12"/>
  <c r="B12" i="12"/>
  <c r="B11" i="12"/>
  <c r="B10" i="12"/>
  <c r="B9" i="12"/>
  <c r="B8" i="12"/>
  <c r="A7" i="12"/>
  <c r="B7" i="12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J52" i="10" l="1"/>
  <c r="J51" i="10"/>
  <c r="J11" i="10"/>
  <c r="J49" i="10"/>
  <c r="J48" i="10"/>
  <c r="J30" i="10"/>
  <c r="J29" i="10"/>
  <c r="J110" i="10" l="1"/>
  <c r="J430" i="10"/>
  <c r="J429" i="10"/>
  <c r="J428" i="10"/>
  <c r="J427" i="10"/>
  <c r="J426" i="10"/>
  <c r="J424" i="10"/>
  <c r="J423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0" i="10"/>
  <c r="J349" i="10"/>
  <c r="J348" i="10"/>
  <c r="J347" i="10"/>
  <c r="J346" i="10"/>
  <c r="J345" i="10"/>
  <c r="J344" i="10"/>
  <c r="J343" i="10"/>
  <c r="J342" i="10"/>
  <c r="J341" i="10"/>
  <c r="J338" i="10"/>
  <c r="J337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3" i="10"/>
  <c r="J262" i="10"/>
  <c r="J261" i="10"/>
  <c r="J260" i="10"/>
  <c r="J259" i="10"/>
  <c r="J258" i="10"/>
  <c r="J257" i="10"/>
  <c r="J256" i="10"/>
  <c r="J255" i="10"/>
  <c r="J254" i="10"/>
  <c r="J251" i="10"/>
  <c r="J250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29" i="10"/>
  <c r="J228" i="10"/>
  <c r="J227" i="10"/>
  <c r="J226" i="10"/>
  <c r="J225" i="10"/>
  <c r="J224" i="10"/>
  <c r="J223" i="10"/>
  <c r="J222" i="10"/>
  <c r="J221" i="10"/>
  <c r="J220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3" i="10"/>
  <c r="J182" i="10"/>
  <c r="J181" i="10"/>
  <c r="J180" i="10"/>
  <c r="J179" i="10"/>
  <c r="J178" i="10"/>
  <c r="J177" i="10"/>
  <c r="J176" i="10"/>
  <c r="J174" i="10"/>
  <c r="J173" i="10"/>
  <c r="J170" i="10"/>
  <c r="J169" i="10"/>
  <c r="J167" i="10"/>
  <c r="J165" i="10"/>
  <c r="J163" i="10"/>
  <c r="J162" i="10"/>
  <c r="J161" i="10"/>
  <c r="J160" i="10"/>
  <c r="J159" i="10"/>
  <c r="J158" i="10"/>
  <c r="J156" i="10"/>
  <c r="J155" i="10"/>
  <c r="J154" i="10"/>
  <c r="J152" i="10"/>
  <c r="J151" i="10"/>
  <c r="J150" i="10"/>
  <c r="J148" i="10"/>
  <c r="J147" i="10"/>
  <c r="J146" i="10"/>
  <c r="J145" i="10"/>
  <c r="J144" i="10"/>
  <c r="J143" i="10"/>
  <c r="J142" i="10"/>
  <c r="J141" i="10"/>
  <c r="J140" i="10"/>
  <c r="J139" i="10"/>
  <c r="J137" i="10"/>
  <c r="J136" i="10"/>
  <c r="J135" i="10"/>
  <c r="J134" i="10"/>
  <c r="J133" i="10"/>
  <c r="J132" i="10"/>
  <c r="J131" i="10"/>
  <c r="J127" i="10"/>
  <c r="J126" i="10"/>
  <c r="J124" i="10"/>
  <c r="J123" i="10"/>
  <c r="J122" i="10"/>
  <c r="J121" i="10"/>
  <c r="J120" i="10"/>
  <c r="J119" i="10"/>
  <c r="J117" i="10"/>
  <c r="J116" i="10"/>
  <c r="J113" i="10"/>
  <c r="J112" i="10"/>
  <c r="J111" i="10"/>
  <c r="J109" i="10"/>
  <c r="J108" i="10"/>
  <c r="J107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89" i="10"/>
  <c r="J88" i="10"/>
  <c r="J87" i="10"/>
  <c r="J86" i="10"/>
  <c r="J85" i="10"/>
  <c r="J84" i="10"/>
  <c r="J83" i="10"/>
  <c r="J82" i="10"/>
  <c r="J81" i="10"/>
  <c r="J80" i="10"/>
  <c r="J79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4" i="10"/>
  <c r="J53" i="10"/>
  <c r="J50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28" i="10"/>
  <c r="J27" i="10"/>
  <c r="J26" i="10"/>
  <c r="J25" i="10"/>
  <c r="J24" i="10"/>
  <c r="J22" i="10"/>
  <c r="J21" i="10"/>
  <c r="J20" i="10"/>
  <c r="J19" i="10"/>
  <c r="J18" i="10"/>
  <c r="J17" i="10"/>
  <c r="J16" i="10"/>
  <c r="J14" i="10"/>
  <c r="J13" i="10"/>
  <c r="J12" i="10"/>
  <c r="J10" i="10"/>
  <c r="J9" i="10"/>
  <c r="J425" i="10" l="1"/>
  <c r="J336" i="10"/>
  <c r="J249" i="10"/>
  <c r="J386" i="10"/>
  <c r="J405" i="10"/>
  <c r="J422" i="10"/>
  <c r="J351" i="10"/>
  <c r="J138" i="10"/>
  <c r="J340" i="10"/>
  <c r="J264" i="10"/>
  <c r="J300" i="10"/>
  <c r="J319" i="10"/>
  <c r="J253" i="10"/>
  <c r="J219" i="10"/>
  <c r="J172" i="10"/>
  <c r="J232" i="10"/>
  <c r="J184" i="10"/>
  <c r="J115" i="10"/>
  <c r="J149" i="10"/>
  <c r="J168" i="10"/>
  <c r="J130" i="10"/>
  <c r="J164" i="10"/>
  <c r="J153" i="10"/>
  <c r="J125" i="10"/>
  <c r="J118" i="10"/>
  <c r="J166" i="10"/>
  <c r="J157" i="10"/>
  <c r="J8" i="10"/>
  <c r="J91" i="10"/>
  <c r="J90" i="10" s="1"/>
  <c r="J106" i="10"/>
  <c r="J105" i="10" s="1"/>
  <c r="J55" i="10"/>
  <c r="J23" i="10"/>
  <c r="J15" i="10"/>
  <c r="C9" i="12" l="1"/>
  <c r="C10" i="12"/>
  <c r="C15" i="12"/>
  <c r="J252" i="10"/>
  <c r="J114" i="10"/>
  <c r="J339" i="10"/>
  <c r="J171" i="10"/>
  <c r="J7" i="10"/>
  <c r="C8" i="12" s="1"/>
  <c r="C13" i="12" l="1"/>
  <c r="C11" i="12"/>
  <c r="C12" i="12"/>
  <c r="C14" i="12"/>
  <c r="J6" i="10"/>
  <c r="C7" i="12" s="1"/>
  <c r="C18" i="12" s="1"/>
  <c r="C19" i="12" l="1"/>
  <c r="C20" i="12" s="1"/>
  <c r="C21" i="12" s="1"/>
  <c r="C22" i="12" s="1"/>
</calcChain>
</file>

<file path=xl/sharedStrings.xml><?xml version="1.0" encoding="utf-8"?>
<sst xmlns="http://schemas.openxmlformats.org/spreadsheetml/2006/main" count="1776" uniqueCount="743">
  <si>
    <t>Opis postavke</t>
  </si>
  <si>
    <t>Opomba</t>
  </si>
  <si>
    <t>Količina</t>
  </si>
  <si>
    <t>kpl</t>
  </si>
  <si>
    <t>kos</t>
  </si>
  <si>
    <t>Projektantski nadzor</t>
  </si>
  <si>
    <t/>
  </si>
  <si>
    <t>m</t>
  </si>
  <si>
    <t>kom</t>
  </si>
  <si>
    <t>ZUNANJE NAPRAVE</t>
  </si>
  <si>
    <t>OSTALA IN SPLOŠNA DELA</t>
  </si>
  <si>
    <t>Zapiranje kabelskih koncev</t>
  </si>
  <si>
    <t>3_6</t>
  </si>
  <si>
    <t>3.6.1</t>
  </si>
  <si>
    <t>POSTAJNE SV NAPRAVE</t>
  </si>
  <si>
    <t>3.6.1.A</t>
  </si>
  <si>
    <t>3.6.1.B</t>
  </si>
  <si>
    <t>3.6.1.C</t>
  </si>
  <si>
    <t>3.6.1.D</t>
  </si>
  <si>
    <t>3.6.1.A1</t>
  </si>
  <si>
    <t>Postavljalna miza v velikosti 40x14 s konektorji od tega aktivnih polj tip LED</t>
  </si>
  <si>
    <t>3.6.1.A2</t>
  </si>
  <si>
    <t>Signalni kabel IYY 60x1x0.6 s konektorji za povezavo med KKS in postavljalno mizo</t>
  </si>
  <si>
    <t>Odvisno od položaja kontejnerja za SV nap.</t>
  </si>
  <si>
    <t>3.6.1.A3</t>
  </si>
  <si>
    <t>Montaža postavljalne mize v tehničnem prostoru in prestavitev v PU</t>
  </si>
  <si>
    <t>3.6.1.A4</t>
  </si>
  <si>
    <t>Lesena omarica za hranjenje 8 kretniških ključev s ključavnico in steklenimi vratci</t>
  </si>
  <si>
    <t>3.6.1.A5</t>
  </si>
  <si>
    <t>Izdelava tehnične dokumentacije, ki obsega:
izdelavo medsebojnih, miznih in zunanjih povezav za relejno napravo, izdelavo elaborata za vsako fazo del v vmesnih zavarovanjih, dokumantacija za zamenjavo avtomatik NPr, preizkusna dokumentacija, prometno navodilo za posluževanje, dokumentacijo izvedenih del za potrebe vzdrževanja</t>
  </si>
  <si>
    <t>3.6.1.A6</t>
  </si>
  <si>
    <t>TIPKOVNI RELEJI</t>
  </si>
  <si>
    <t>3.6.1.B1</t>
  </si>
  <si>
    <t>V enotni ceni posamezne postavke je upoštevano delo in ves potreben material, v kolikor pri posamezni postavki ni navedeno drugače.</t>
  </si>
  <si>
    <t>3.6.1.B2</t>
  </si>
  <si>
    <t>Tipkovni rele DR424024LTD z dvema izmeničnima kontaktoma Weidmuller</t>
  </si>
  <si>
    <t>3.6.1.B3</t>
  </si>
  <si>
    <t>Tipkovni rele DRM570024LD s štirimi izmeničnimi kontakti Weidmuller</t>
  </si>
  <si>
    <t>3.6.1.B4</t>
  </si>
  <si>
    <t>Podnožje tipkovnega releja z LED senzorjem, pritrditev za rele z oznako, mostički za prespoje za rele  SCM 2CO P</t>
  </si>
  <si>
    <t>3.6.1.B5</t>
  </si>
  <si>
    <t>Podnožje tipkovnega releja z LED senzorjem, pritrditev za rele z oznako, mostički za prespoje za rele SCM 4CO P</t>
  </si>
  <si>
    <t>3.6.1.B6</t>
  </si>
  <si>
    <t>Nosilci vgrajeni na KKS za vgradnjo montažne letve</t>
  </si>
  <si>
    <t>3.6.1.B7</t>
  </si>
  <si>
    <t>Montažna letev</t>
  </si>
  <si>
    <t>STOJALA</t>
  </si>
  <si>
    <t>3.6.1.C1</t>
  </si>
  <si>
    <t>3.6.1.C3</t>
  </si>
  <si>
    <t>Stranski kanal ozek 465 407 0xx</t>
  </si>
  <si>
    <t>3.6.1.C4</t>
  </si>
  <si>
    <t xml:space="preserve">Končni kanal C 465 407 140 </t>
  </si>
  <si>
    <t>3.6.1.C5</t>
  </si>
  <si>
    <t xml:space="preserve">Kabelsko končno stojalo </t>
  </si>
  <si>
    <t>3.6.1.C6</t>
  </si>
  <si>
    <t>Stojalo za mizne releje</t>
  </si>
  <si>
    <t>3.6.1.C7</t>
  </si>
  <si>
    <t>Stojalo za male relejne skupine 465-408-041</t>
  </si>
  <si>
    <t>3.6.1.C8</t>
  </si>
  <si>
    <t>Stojalo za velike relejne skupine 465-408-040</t>
  </si>
  <si>
    <t>3.6.1.C9</t>
  </si>
  <si>
    <t>3.6.1.C10</t>
  </si>
  <si>
    <t>Montažna plošča RSGS 465 407 588</t>
  </si>
  <si>
    <t>Montažna plošča RS 465 407 590</t>
  </si>
  <si>
    <t>3.6.1.C12</t>
  </si>
  <si>
    <t>Preizkusna plošča na stojalu 465-407-401</t>
  </si>
  <si>
    <t>3.6.1.C13</t>
  </si>
  <si>
    <t>Preizkusna plošča na koritu z žarnicami  465-407-400</t>
  </si>
  <si>
    <t>3.6.1.C14</t>
  </si>
  <si>
    <t>120-delna spajkalna letev 421-230-200</t>
  </si>
  <si>
    <t>3.6.1.C15</t>
  </si>
  <si>
    <t>40-delna priključna letev 421-230-100</t>
  </si>
  <si>
    <t>3.6.1.C16</t>
  </si>
  <si>
    <t>Vrstne sponke  (v snopih po 40) za SV naprave za povezavo zunanjih kablov na KKS</t>
  </si>
  <si>
    <t>3.6.1.C17</t>
  </si>
  <si>
    <t>Sledilni kabel IYY 30x1x0.6 z dvema vtikačema                  
465-408-507 sistema 30/30</t>
  </si>
  <si>
    <t>3.6.1.C18</t>
  </si>
  <si>
    <t>3.6.1.C19</t>
  </si>
  <si>
    <t>Sledilni kabel IYY 30x1x0.6 z dvema vtikačema                          
465-408-xxx sistema 30/30 LR kabli</t>
  </si>
  <si>
    <t>3.6.1.C21</t>
  </si>
  <si>
    <t>Programska letvica 465 408 501</t>
  </si>
  <si>
    <t>3.6.1.C22</t>
  </si>
  <si>
    <t>Letvica za proste vezave 465-408-500</t>
  </si>
  <si>
    <t>3.6.1.C23</t>
  </si>
  <si>
    <t>Vmesna letev 60 koda 465-408-516</t>
  </si>
  <si>
    <t>3.6.1.C25</t>
  </si>
  <si>
    <t>Kabelska letev 60 koda 465-408-509</t>
  </si>
  <si>
    <t>3.6.1.C26</t>
  </si>
  <si>
    <t>Kabel za notranjo montažo J-Y)St)Y (Ti 44) 2x2x0,6</t>
  </si>
  <si>
    <t>3.6.1.C27</t>
  </si>
  <si>
    <t>Signalni kabel IYY 60x1x0.6</t>
  </si>
  <si>
    <t xml:space="preserve"> m</t>
  </si>
  <si>
    <t>3.6.1.C28</t>
  </si>
  <si>
    <t>Signalni kabel IYY 40x1x1.0</t>
  </si>
  <si>
    <t>3.6.1.C29</t>
  </si>
  <si>
    <t>TM vodnik 1x0.6</t>
  </si>
  <si>
    <t>3.6.1.C30</t>
  </si>
  <si>
    <t>TM vodnik 1x1.0</t>
  </si>
  <si>
    <t>RELEJNE SKUPINE</t>
  </si>
  <si>
    <t>3.6.1.D1</t>
  </si>
  <si>
    <t>3.6.1.D2</t>
  </si>
  <si>
    <t>Kretniška relejna skupina 
13 E 7253-4   465-436-700</t>
  </si>
  <si>
    <t>3.6.1.D3</t>
  </si>
  <si>
    <t>Rel. sk. lokalne zapore kretnic 
465-405-708</t>
  </si>
  <si>
    <t>3.6.1.D4</t>
  </si>
  <si>
    <t>Relejna skupina glavnega signala 
465-206-503</t>
  </si>
  <si>
    <t>3.6.1.D5</t>
  </si>
  <si>
    <t>Relejna skupina dopolnilnega signala 
465-406-620</t>
  </si>
  <si>
    <t>3.6.1.D6</t>
  </si>
  <si>
    <t>Relejna skupina premikalnega signala                                
13 E 7276-2   465-204-115</t>
  </si>
  <si>
    <t>3.6.1.D7</t>
  </si>
  <si>
    <t>Relejna skupina mejnega tirnega signala  
465-204-116</t>
  </si>
  <si>
    <t>3.6.1.D8</t>
  </si>
  <si>
    <t>Relejna skupina ponavljalnika predsignaliziranja
465-417-500</t>
  </si>
  <si>
    <t>3.6.1.D9</t>
  </si>
  <si>
    <t>Relejna skupina odhodnega kazala</t>
  </si>
  <si>
    <t>3.6.1.D10</t>
  </si>
  <si>
    <t>Relejna skupina vozne poti 
456-204-001</t>
  </si>
  <si>
    <t>3.6.1.D11</t>
  </si>
  <si>
    <t>Relejna skupina vozne poti 
456-204-015</t>
  </si>
  <si>
    <t>3.6.1.D12</t>
  </si>
  <si>
    <t>Progovna relejna skupina 
465-204-100</t>
  </si>
  <si>
    <t>3.6.1.D13</t>
  </si>
  <si>
    <t>Relejna skupina varovalne poti 
13 E 7284-3   465-204-250</t>
  </si>
  <si>
    <t>3.6.1.D14</t>
  </si>
  <si>
    <t>Relejna skupina obvoza 
26E7265-1</t>
  </si>
  <si>
    <t>3.6.1.D15</t>
  </si>
  <si>
    <t>Relejna skupina osnovnega stanja 
TR 465-409-101</t>
  </si>
  <si>
    <t>3.6.1.D16</t>
  </si>
  <si>
    <t>Relejna skupina tirnega releja 
BO23/SpDrL30  465-409-102</t>
  </si>
  <si>
    <t>3.6.1.D17</t>
  </si>
  <si>
    <t>3.6.1.D18</t>
  </si>
  <si>
    <t>3.6.1.D19</t>
  </si>
  <si>
    <t>3.6.1.D20</t>
  </si>
  <si>
    <t>Tipkovna relejna skupina 
465-204-075</t>
  </si>
  <si>
    <t>3.6.1.D21</t>
  </si>
  <si>
    <t>Relejna skupina odvisnosti NPr 
465-414-201</t>
  </si>
  <si>
    <t>3.6.1.D22</t>
  </si>
  <si>
    <t>Kontrolna relejna skupina NPr 
465-414-930</t>
  </si>
  <si>
    <t>3.6.1.D23</t>
  </si>
  <si>
    <t>3.6.1.D24</t>
  </si>
  <si>
    <t>Relejni vstavek DRV (daljinskega vkl. NPr) 
465-440-044</t>
  </si>
  <si>
    <t>3.6.1.D25</t>
  </si>
  <si>
    <t>Blokovna relejna skupina postaja 
465-423-000</t>
  </si>
  <si>
    <t>3.6.1.D26</t>
  </si>
  <si>
    <t>3.6.1.D27</t>
  </si>
  <si>
    <t>3.6.1.D28</t>
  </si>
  <si>
    <t>3.6.1.D29</t>
  </si>
  <si>
    <t>3.6.1.D30</t>
  </si>
  <si>
    <t>Vstavek glavnega signala 4-lučni 
471-008-504</t>
  </si>
  <si>
    <t>3.6.1.D31</t>
  </si>
  <si>
    <t>Vstavek premikalnega signala 
13 E 7176-2   471-009-200</t>
  </si>
  <si>
    <t>3.6.1.D32</t>
  </si>
  <si>
    <t xml:space="preserve">Vstavek mejnega tirnega signala 
13 E 7174-5 </t>
  </si>
  <si>
    <t>3.6.1.D33</t>
  </si>
  <si>
    <t>Vstavek predsignala 
465-417-650</t>
  </si>
  <si>
    <t>3.6.1.D34</t>
  </si>
  <si>
    <t>Vstavek ponavljalnika predsignaliziranja 
465-417-600</t>
  </si>
  <si>
    <t>Vstavek dovoljenje za odhod SZ 68</t>
  </si>
  <si>
    <t>Vstavek dopolnilnega signala SZ 21</t>
  </si>
  <si>
    <t>Vstavek dopolnilnega signala SZ 22</t>
  </si>
  <si>
    <t>Izdelava notranjih, miznih in zunanjih povezav</t>
  </si>
  <si>
    <t>3.6.2</t>
  </si>
  <si>
    <t>NAPAJALNE NAPRAVE</t>
  </si>
  <si>
    <t>3.6.2.A</t>
  </si>
  <si>
    <t>NAPAJALNA AVTOMATIKA</t>
  </si>
  <si>
    <t>3.6.2.A1</t>
  </si>
  <si>
    <t>Napajalna avtomatika za relejne naprave postaje  Nova Gorica, ki jo sestavljajo kontrolniki, izometri, ter pripadajoča avtomatika</t>
  </si>
  <si>
    <t>3.6.2.A2</t>
  </si>
  <si>
    <t>Trifazni UPS pretvornik 
3x400/230V, 50Hz - 20 kVA</t>
  </si>
  <si>
    <t>3.6.2.A3</t>
  </si>
  <si>
    <t>Trifazni stabilizirani STIKALNI usmernik 
 3x400- 50 Hz/ 60V= 100 A 
s temp. regulacijo polnjenja za AKU 600  Ah</t>
  </si>
  <si>
    <t>3.6.2.A4</t>
  </si>
  <si>
    <t>AKU baterija 60V 600 Ah hermetično zaprta, vgrajena v začasni prostor</t>
  </si>
  <si>
    <t>3.6.2.A5</t>
  </si>
  <si>
    <t>Začasna AKU baterija 60V 150 Ah, hermetično zaprta, vgrajena v tehničnem prostoru</t>
  </si>
  <si>
    <t>3.6.2.A6</t>
  </si>
  <si>
    <t>Varovalna plošča z nožastimi varovalkami v plast. omarici 
za AKU</t>
  </si>
  <si>
    <t>3.6.2.A7</t>
  </si>
  <si>
    <t>Razdelilna omara napajanja z varovalkami  in 3≈ kontrolnikom</t>
  </si>
  <si>
    <t>3.6.2.A8</t>
  </si>
  <si>
    <t>Trifazni izolirni transformator TrM SVTK'Tr, 3x400/3x400/V230,50Hz,5%, 25 kVA</t>
  </si>
  <si>
    <t>3.6.2.A9</t>
  </si>
  <si>
    <t>Komplet kablov za povezavo napajalnih naprav:
- PP00 4x4mm2         45 m
- PP00 4x6mm2         48 m
- PP00 4x10mm2         25 m
- PP00 4x16mm2         120 m
- PP00 3x35 mm2         80 m
- PP00/0 1X75mm2 za AKU      80 m</t>
  </si>
  <si>
    <t>3.6.2.A10</t>
  </si>
  <si>
    <t>Trifazni izolirni transformator  TrM 6a APB -NPr'Tr Dy5, 3x400/3x750/50Hz,5%,3 kVA</t>
  </si>
  <si>
    <t>3.6.2.A11</t>
  </si>
  <si>
    <t>Trifazni izolirni transformator TrM 6b APB -NPr'Tr Dy5, 3x400/3x750/50Hz,5%,6 kVA</t>
  </si>
  <si>
    <t>3.6.2.A12</t>
  </si>
  <si>
    <t>Nova napajalna povezava za vsa relejna stojala iz vodnika 6 mm2  "C" spojkami in izolacijo s samoskrčljivimi cevkami</t>
  </si>
  <si>
    <t>3.6.2.A13</t>
  </si>
  <si>
    <t>Izdelava elaborata za napajlni del za postajo Nova Gorica:
- izdelava povezav
- merilni protokol
- delni pregled in spuščanje v pogon</t>
  </si>
  <si>
    <t>3.6.3</t>
  </si>
  <si>
    <t>3.6.3.C</t>
  </si>
  <si>
    <t>ELEMENTI ZA KONTROLO TIROV IN KRETNIC OJP</t>
  </si>
  <si>
    <t xml:space="preserve">ZEMELJSKA DELA </t>
  </si>
  <si>
    <t>3.6.3.C1</t>
  </si>
  <si>
    <t>3.6.3.C2</t>
  </si>
  <si>
    <t>Dobava in montaža senzorja števnega mesta RSR 180 postajni OJP z umerjanjem</t>
  </si>
  <si>
    <t>3.6.3.C3</t>
  </si>
  <si>
    <t>Priključna zunanja omarica s priklopom in preizkus</t>
  </si>
  <si>
    <t>3.6.3.C4</t>
  </si>
  <si>
    <t>Demontaža in ponovna montaža ŠO z umerjanjem</t>
  </si>
  <si>
    <t>3.6.3.C5</t>
  </si>
  <si>
    <t>Izdelava ozemljitve  z izolirano jekleno Fe vrvjo 70 mm2  na neizolirano tirnico - povprečne razdalje do 20 m - meritev in preizkus</t>
  </si>
  <si>
    <t>3.6.3.C6</t>
  </si>
  <si>
    <t>rezerva</t>
  </si>
  <si>
    <t>3.6.3.C7</t>
  </si>
  <si>
    <t>Pritrditev cevi ali kabla na prag</t>
  </si>
  <si>
    <t>Oznaka kabla s kovinskim trakom</t>
  </si>
  <si>
    <t>3.6.4</t>
  </si>
  <si>
    <t>VMESNA ZAVAROVANJA</t>
  </si>
  <si>
    <t>3.6.4.A</t>
  </si>
  <si>
    <t>FAZA 0: PRIPRAVLJALNA DELA - RELEJNA NAPRAVA</t>
  </si>
  <si>
    <t>3.6.4.C</t>
  </si>
  <si>
    <t>FAZA 1B</t>
  </si>
  <si>
    <t>3.6.4.D</t>
  </si>
  <si>
    <t>FAZA 1C</t>
  </si>
  <si>
    <t>3.6.4.G</t>
  </si>
  <si>
    <t>FAZA 1F</t>
  </si>
  <si>
    <t>3.6.4.H</t>
  </si>
  <si>
    <t>FAZA 2A</t>
  </si>
  <si>
    <t>3.6.4.I</t>
  </si>
  <si>
    <t>FAZA 2B</t>
  </si>
  <si>
    <t>3.6.4.J</t>
  </si>
  <si>
    <t>FAZA 2C</t>
  </si>
  <si>
    <t>3.6.4.K</t>
  </si>
  <si>
    <t>FAZA 2D</t>
  </si>
  <si>
    <t>3.6.4.L</t>
  </si>
  <si>
    <t>FAZA 3A</t>
  </si>
  <si>
    <t>3.6.4.M</t>
  </si>
  <si>
    <t>FAZA 3B</t>
  </si>
  <si>
    <t>3.6.4.N</t>
  </si>
  <si>
    <t>FAZA 3C</t>
  </si>
  <si>
    <t>3.6.4.O</t>
  </si>
  <si>
    <t>FAZA 3D</t>
  </si>
  <si>
    <t>3.6.4.A1</t>
  </si>
  <si>
    <t>Montaža notranjih naprav nove relejne SV naprave vključno z napajalnim delom</t>
  </si>
  <si>
    <t>v popisu notranjih naprav</t>
  </si>
  <si>
    <t>3.6.4.A2</t>
  </si>
  <si>
    <t>Preizkus in tehnični prevzem</t>
  </si>
  <si>
    <t>3.6.4.C4</t>
  </si>
  <si>
    <t>Plastična omara s kovinskim okvirjem 19' za elektroniko števca osi za 17 OJP, (FAdC R2), napajanjem in izdelava potrebnih ozemljitev ter vrstnimi sponkami za priključitev zunanjih kablov tipa TK 59M Nx4x1.2</t>
  </si>
  <si>
    <t>1 x FAdC R2 rezerva</t>
  </si>
  <si>
    <t>3.6.4.C5</t>
  </si>
  <si>
    <t>3.6.4.C6</t>
  </si>
  <si>
    <t>Preureditev postajne relejne SV naprave</t>
  </si>
  <si>
    <t>Notranje in zunanje povezave</t>
  </si>
  <si>
    <t>NPr</t>
  </si>
  <si>
    <t>3.6.4.D4</t>
  </si>
  <si>
    <t>Blokiranje kretnice 5+, kretnica zabita v premo (v gradbenem delu načrta)</t>
  </si>
  <si>
    <t>K5+</t>
  </si>
  <si>
    <t>3.6.4.D5</t>
  </si>
  <si>
    <t>Prestavitev senzorja števnega mesta RSR 180 postajni OJP z umerjanjem</t>
  </si>
  <si>
    <t>po potrebi</t>
  </si>
  <si>
    <t>3.6.4.G1</t>
  </si>
  <si>
    <t>Ni posega v SV napravo, vključitev zunanjih SV naprav v relejno napravo</t>
  </si>
  <si>
    <t>3.6.4.H3</t>
  </si>
  <si>
    <t>Blokiranje kretnice 32, 34, 26, 35, 30ab, 30cd
kretnice zabite (v gradbenem delu načrta)</t>
  </si>
  <si>
    <t>3.6.4.H4</t>
  </si>
  <si>
    <t>3.6.4.H5</t>
  </si>
  <si>
    <t>Prestavitev priključne zunanja omarica s priklopom in preizkus</t>
  </si>
  <si>
    <t>3.6.4.H8</t>
  </si>
  <si>
    <t>Montaža - prestavitev nove postavljalne mize</t>
  </si>
  <si>
    <t>3.6.4.H9</t>
  </si>
  <si>
    <t xml:space="preserve">Predvezava kontrole in posluževanje obstoječih nivojskih prehodov iz stare v novo postavljalno mizo </t>
  </si>
  <si>
    <t>3.6.4.H10</t>
  </si>
  <si>
    <t>Izdelava medsebojnih, miznih in zunanjih povezav</t>
  </si>
  <si>
    <t>3.6.4.H11</t>
  </si>
  <si>
    <t>3.6.4.I6</t>
  </si>
  <si>
    <t>Električna ključavnica zunanja izvedba</t>
  </si>
  <si>
    <t>KLj. K36+, K37+, K33-</t>
  </si>
  <si>
    <t>3.6.4.I7</t>
  </si>
  <si>
    <t>Električna ključavnica notranja izvedba</t>
  </si>
  <si>
    <t>KLj. K20-</t>
  </si>
  <si>
    <t>3.6.4.I10</t>
  </si>
  <si>
    <t xml:space="preserve">Rumen pogonski vtikač </t>
  </si>
  <si>
    <t>3.6.4.I11</t>
  </si>
  <si>
    <t>Rel. skup. zapore središčne kretnice 13E 7285-2</t>
  </si>
  <si>
    <t>3.6.4.I12</t>
  </si>
  <si>
    <t>3.6.4.I13</t>
  </si>
  <si>
    <t>3.6.4.I14</t>
  </si>
  <si>
    <t>Manjša preureditev centralne ključavnice na "A" strani z dokumentacijo o ključih</t>
  </si>
  <si>
    <t>ločitev robbel in getz ključev</t>
  </si>
  <si>
    <t>3.6.4.I15</t>
  </si>
  <si>
    <t>3.6.4.I16</t>
  </si>
  <si>
    <t>Preureditev relejne naprave za fazo 2B</t>
  </si>
  <si>
    <t>3.6.4.I17</t>
  </si>
  <si>
    <t xml:space="preserve">Vklop in testiranje preurejene relejne naprave </t>
  </si>
  <si>
    <t>3.6.4.J1</t>
  </si>
  <si>
    <t>Preureditev relejne naprave za fazo 2C</t>
  </si>
  <si>
    <t>3.6.4.J2</t>
  </si>
  <si>
    <t>3.6.4.J3</t>
  </si>
  <si>
    <t>3.6.4.K1</t>
  </si>
  <si>
    <t>3.6.4.K2</t>
  </si>
  <si>
    <t>Električna ključavnica zunanja izvedba - montaža</t>
  </si>
  <si>
    <t>KLj. 31N v fazi 2B</t>
  </si>
  <si>
    <t>3.6.4.K3</t>
  </si>
  <si>
    <t>3.6.4.L1</t>
  </si>
  <si>
    <t>3.6.4.L2</t>
  </si>
  <si>
    <t>3.6.4.L3</t>
  </si>
  <si>
    <t>3.6.4.L6</t>
  </si>
  <si>
    <t>R6</t>
  </si>
  <si>
    <t>3.6.4.L9</t>
  </si>
  <si>
    <t>Prestavitev raztirnika v notranjem delu SV nasprave</t>
  </si>
  <si>
    <t>3.6.4.L10</t>
  </si>
  <si>
    <t>Preureditev relejne naprave, ki bo omogočala uvoze in izvoze po tiru 9</t>
  </si>
  <si>
    <t>3.6.4.M2</t>
  </si>
  <si>
    <t>Vklop raztirnika v notranjem delu SV nasprave</t>
  </si>
  <si>
    <t>3.6.4.N1</t>
  </si>
  <si>
    <t>3.6.4.O1</t>
  </si>
  <si>
    <t>3.6.4.O2</t>
  </si>
  <si>
    <t>Preizkus relejne naprave, ki bo omogočala uvoze in izvoze po tiriH 4N in 5N</t>
  </si>
  <si>
    <t>3.6.5</t>
  </si>
  <si>
    <t>NPr 87.4 (SOLKAN)</t>
  </si>
  <si>
    <t>3.6.5.A</t>
  </si>
  <si>
    <t>3.6.5.B</t>
  </si>
  <si>
    <t>OPREMA V HIŠKI NPr</t>
  </si>
  <si>
    <t>3.6.5.C</t>
  </si>
  <si>
    <t>3.6.5.D</t>
  </si>
  <si>
    <t>TK NAPRAVE</t>
  </si>
  <si>
    <t>3.6.5.E</t>
  </si>
  <si>
    <t>KABLI IN KABELSKI PRIBOR</t>
  </si>
  <si>
    <t>3.6.5.F</t>
  </si>
  <si>
    <t>OPREMA V POSTAJI NOVA GORICA</t>
  </si>
  <si>
    <t>3.6.5.A1</t>
  </si>
  <si>
    <t>Povezava mozaikov v novi postavljalni mizi - mozaiki v sklopu obnove SV naprave</t>
  </si>
  <si>
    <t>3.6.5.A2</t>
  </si>
  <si>
    <t>Kontrolna relejna skupina DK
koda 465-414-960</t>
  </si>
  <si>
    <t>v relejni napravi</t>
  </si>
  <si>
    <t>3.6.5.A3</t>
  </si>
  <si>
    <t>Relejna skupina odvisnosti NPr
koda 465 414 201 zadnja izdaja</t>
  </si>
  <si>
    <t>3.6.5.A4</t>
  </si>
  <si>
    <t>Izdelava povezav  s kablom TI44
med TK in relejnim prostorom Mo/Na</t>
  </si>
  <si>
    <t>3.6.5.A5</t>
  </si>
  <si>
    <t>Sledilni kabel IYY 30x1x0.6 z
dvema vtikačema  465-408-507 sistema 30/30</t>
  </si>
  <si>
    <t>3.6.5.A6</t>
  </si>
  <si>
    <t>Programska letvica
465 408 501</t>
  </si>
  <si>
    <t>3.6.5.A7</t>
  </si>
  <si>
    <t>Letvica za proste vezave
465-408-500</t>
  </si>
  <si>
    <t>3.6.5.A8</t>
  </si>
  <si>
    <t>Preureditev in izdelava vseh povezav v tehničnem prostoru ter preizkus</t>
  </si>
  <si>
    <t>3.6.5.A9</t>
  </si>
  <si>
    <t>Transformator 3x400V/3x750V z mrežo proti dotiku z montažo v napajalnem delu</t>
  </si>
  <si>
    <t>3.6.5.A10</t>
  </si>
  <si>
    <t>Omarica z varovalkami 10A/1000V</t>
  </si>
  <si>
    <t>3.6.5.A11</t>
  </si>
  <si>
    <t>Westermo modem DDW-222 z RS232 portom</t>
  </si>
  <si>
    <t>3.6.5.B1</t>
  </si>
  <si>
    <t xml:space="preserve">RS signalna  
465-414-300 </t>
  </si>
  <si>
    <t>3.6.5.B2</t>
  </si>
  <si>
    <t>RS zaporniška
465-414-550</t>
  </si>
  <si>
    <t>3.6.5.B3</t>
  </si>
  <si>
    <t xml:space="preserve">Tirna relejna skupina
465-414-000 </t>
  </si>
  <si>
    <t>3.6.5.B4</t>
  </si>
  <si>
    <t>Signalna relejna skupina
465-414-351</t>
  </si>
  <si>
    <t>3.6.5.B5</t>
  </si>
  <si>
    <t>Relejna skupina odvisnosti NPr DK
465-414-450</t>
  </si>
  <si>
    <t>3.6.5.B6</t>
  </si>
  <si>
    <t>Kontrolna relejna skupina
465-414-950</t>
  </si>
  <si>
    <t>3.6.5.B7</t>
  </si>
  <si>
    <t>Relejni vstavek nepravilnih voženj 465-414-203</t>
  </si>
  <si>
    <t>3.6.5.B8</t>
  </si>
  <si>
    <t>Utripalnik elektronski</t>
  </si>
  <si>
    <t>3.6.5.B9</t>
  </si>
  <si>
    <t xml:space="preserve">Katodni odvodniki za enotirno progo </t>
  </si>
  <si>
    <t>3.6.5.B10</t>
  </si>
  <si>
    <t>Programska letvica
465-408-501 za NPr</t>
  </si>
  <si>
    <t>3.6.5.B11</t>
  </si>
  <si>
    <t>Programska letvica moški in ženski konektor
465-408-501 za izklop VM</t>
  </si>
  <si>
    <t>3.6.5.B12</t>
  </si>
  <si>
    <t>Letvica prostih povezav
465-408-500</t>
  </si>
  <si>
    <t>3.6.5.B13</t>
  </si>
  <si>
    <t>Elektronika za diagnostiko
MM-1 ( 702-338-051)</t>
  </si>
  <si>
    <t>3.6.5.B14</t>
  </si>
  <si>
    <t>Povezava MM1</t>
  </si>
  <si>
    <t>3.6.5.B15</t>
  </si>
  <si>
    <t>Kabel za diagnostiko LICY 20x0,25</t>
  </si>
  <si>
    <t>v ceni diagnostike</t>
  </si>
  <si>
    <t>3.6.5.B16</t>
  </si>
  <si>
    <t>Kondenzatorski sestav za podaljšanje časa</t>
  </si>
  <si>
    <t>3.6.5.B17</t>
  </si>
  <si>
    <t>Montaža opreme v hiški, okvir za pritrditev itd.</t>
  </si>
  <si>
    <t>3.6.5.B18</t>
  </si>
  <si>
    <t>Okvir kabelskega stojala
- kabelski ranžirnik 
- sponke VM 160 465 409 429
- ranžirnik s letvicama LSA Krone
- konzola</t>
  </si>
  <si>
    <t>3.6.5.B19</t>
  </si>
  <si>
    <t>Zaščita za TK kable tip krone</t>
  </si>
  <si>
    <t>3.6.5.B20</t>
  </si>
  <si>
    <t>Westermo modem
DDW-222 z RS232 portom</t>
  </si>
  <si>
    <t>3.6.5.B21</t>
  </si>
  <si>
    <t>Detektor vlaka s senzorjem  tipa ŠO</t>
  </si>
  <si>
    <t>3.6.5.B22</t>
  </si>
  <si>
    <t>Elektronika senzorja vlaka za NPr</t>
  </si>
  <si>
    <t>3.6.5.B23</t>
  </si>
  <si>
    <t>Katodni  odvodniki  tip PZ za enotirno progo 465-416-9--</t>
  </si>
  <si>
    <t>3.6.5.B24</t>
  </si>
  <si>
    <t>Napajalni del NPr DK s stikalnimi usmerniki 230V/24-27V 10A s temperaturno kompenzacijo polnenja</t>
  </si>
  <si>
    <t>3.6.5.B25</t>
  </si>
  <si>
    <t>Električna omarica 465-416-106 (750 V napajanje)</t>
  </si>
  <si>
    <t>3.6.5.B26</t>
  </si>
  <si>
    <t>Transformator 3*400V/3*750V DY 3kVA z mrežo proti dotiku</t>
  </si>
  <si>
    <t>3.6.5.B27</t>
  </si>
  <si>
    <t>Zaščita proti streli Power PRO BSD - Tr/25 Leutron 1921424000</t>
  </si>
  <si>
    <t>3.6.5.B28</t>
  </si>
  <si>
    <t>AKU baterija 12V hlapotesna hermetično zaprta-brez vzdrževanja, na primer sonnenschein min 105 Ah - 8 urna rezerva</t>
  </si>
  <si>
    <t>3.6.5.B29</t>
  </si>
  <si>
    <t>Stojalo in pribor za AKU baterijo</t>
  </si>
  <si>
    <t>3.6.5.B30</t>
  </si>
  <si>
    <t>Plošča za lokalno delo NPr DK
465-416-931</t>
  </si>
  <si>
    <t>3.6.5.B31</t>
  </si>
  <si>
    <t>Izdelava povezav v hiški NPr</t>
  </si>
  <si>
    <t>3.6.5.B32</t>
  </si>
  <si>
    <t>Uvod in zaključitev kablov  v hiški NPr</t>
  </si>
  <si>
    <t>3.6.5.B33</t>
  </si>
  <si>
    <t>Kabli za povezavo notranjih naprav</t>
  </si>
  <si>
    <t>3.6.5.B34</t>
  </si>
  <si>
    <t>Material za ožičenje rel. st. in drobni montažni material</t>
  </si>
  <si>
    <t>3.6.5.C1</t>
  </si>
  <si>
    <t xml:space="preserve">Hiška NPr tip SŽ 02 z rasvetljavo, konzolami za pritrditev stenskih korit za pritrditev kablov, dvižna mizica in polica za dokumentacijo ter ploščico za ozemljitev, komplet </t>
  </si>
  <si>
    <t>3.6.5.C2</t>
  </si>
  <si>
    <t>Pribor za hiško predfabrikacija</t>
  </si>
  <si>
    <t>3.6.5.C4</t>
  </si>
  <si>
    <t>Popravilo stojišča z nasutjem iz arm. bet. podlago kibelnega betona in pranimi ploščami za cestne signale in zapornici</t>
  </si>
  <si>
    <t>3.6.5.C5</t>
  </si>
  <si>
    <t>Signalni znak SZ 59 s temeljem</t>
  </si>
  <si>
    <t>Zaporniški pogon  z nosilcem zap. in utežjo</t>
  </si>
  <si>
    <t xml:space="preserve">Zapornica </t>
  </si>
  <si>
    <t>Temelj za polzaporniški pogon</t>
  </si>
  <si>
    <t>3.6.5.C10</t>
  </si>
  <si>
    <t>Montaža senzorja vozil z odbojniki in zaščito</t>
  </si>
  <si>
    <t>3.6.5.C11</t>
  </si>
  <si>
    <t>Odbojnik (L+D)</t>
  </si>
  <si>
    <t>Dobava in montaža komunikacijskega mesta KOM 1S (npr. Krone, tip KSS) z vso opremo, montažo na HNPr, povezava na ozemljitev</t>
  </si>
  <si>
    <t>3.6.5.C13</t>
  </si>
  <si>
    <t>Ureditev vseh ozemljitev na NPr z izolirano jekleno Fe vrvjo 70 mm2 
-povprečne razdalje do 10 m
-meritev in preizkus</t>
  </si>
  <si>
    <t>3.6.5.C14</t>
  </si>
  <si>
    <t>Ureditev vseh ozemljitev na NPr z izolirano jekleno Fe vrvjo 70 mm2 na tirnico in ozem. zbiralko
- povprečne razdalje do 20m 
- meritev in preizkus</t>
  </si>
  <si>
    <t>3.6.5.C15</t>
  </si>
  <si>
    <t>Dopolnitev zemljitve iz Inox traku in sondami za HNPr, cestne signale in IM na področju prehoda R&lt; od 10Ω</t>
  </si>
  <si>
    <t>po opravljenih meritvah ozemljilne upornosti</t>
  </si>
  <si>
    <t>3.6.5.C16</t>
  </si>
  <si>
    <t>3.6.5.D1</t>
  </si>
  <si>
    <t>Priklop odcepnega TK kabla in izdelava povezav za diagnostiko in tel.</t>
  </si>
  <si>
    <t>v ceni TK naprav</t>
  </si>
  <si>
    <t>3.6.5.E1</t>
  </si>
  <si>
    <t>Signalni kabel SPZ 12 x 1.4</t>
  </si>
  <si>
    <t>3.6.5.E2</t>
  </si>
  <si>
    <t>Signalni kabel SPZ 12 x 0,9</t>
  </si>
  <si>
    <t>3.6.5.E3</t>
  </si>
  <si>
    <t>Energetski kabel 4 x 10 mm2
napajanje zapornice NPr</t>
  </si>
  <si>
    <t>3.6.5.E4</t>
  </si>
  <si>
    <t>Energetski kabel 3x4 mm2
gretje zap. pogonov NPr</t>
  </si>
  <si>
    <t>3.6.5.E5</t>
  </si>
  <si>
    <t>Telefonski kabel TD TPM 3x4x1,2
za vklopni in izklopno mesto
pologanje v kab. korita za SV naprave</t>
  </si>
  <si>
    <t>3.6.5.E6</t>
  </si>
  <si>
    <t>Kabel TD 59 5x4x1,2</t>
  </si>
  <si>
    <t>3.6.5.E7</t>
  </si>
  <si>
    <t>Telefonski kabel TD TPM 10x4x1,2 za povezavo s postajo Nova Gorica pologanje v kab. korita za SV naprave</t>
  </si>
  <si>
    <t>3.6.5.E8</t>
  </si>
  <si>
    <t>Energetski kabel 4x10 mm2 napajanje NPr iz postaje Nova Gorica</t>
  </si>
  <si>
    <t>3.6.5.E9</t>
  </si>
  <si>
    <t>Telefonski kabel TK 59 GM 3x4x0,8</t>
  </si>
  <si>
    <t>3.6.5.E10</t>
  </si>
  <si>
    <t>Napajalni kabel registratorja dogodkov PF 3 x 0,75</t>
  </si>
  <si>
    <t>3.6.5.E11</t>
  </si>
  <si>
    <t>Kabel IYY 40x1x1.0 za notranje povezave NPr</t>
  </si>
  <si>
    <t>3.6.5.E12</t>
  </si>
  <si>
    <t>Kabelska spojka za SV kable do 24x0,9</t>
  </si>
  <si>
    <t>3.6.5.E13</t>
  </si>
  <si>
    <t>Kabelska spojka za TK kable do 10x4x1,2</t>
  </si>
  <si>
    <t>3.6.5.E14</t>
  </si>
  <si>
    <t>3.6.5.E15</t>
  </si>
  <si>
    <t>Označevanje kabelske trase z betonskimi stebrički in markerji</t>
  </si>
  <si>
    <t>3.6.5.E16</t>
  </si>
  <si>
    <t>3.6.5.F1</t>
  </si>
  <si>
    <t>PEHD cevi 2x50 mm med koriti ali kabelskim jaškom ali glavno kabelsko traso in NPr napravo, izkop in zasip jarka</t>
  </si>
  <si>
    <t>3.6.5.F2</t>
  </si>
  <si>
    <t>Ostala gradbena dela so upoštevana in ovrednostena v načrtu 6/1 Prestavitev in zaščita SV in TK naprav</t>
  </si>
  <si>
    <t>Šolanje osebja</t>
  </si>
  <si>
    <t>3.6.6</t>
  </si>
  <si>
    <t>NPr 89.3 (ERJAVČEVA)</t>
  </si>
  <si>
    <t>3.6.6.A</t>
  </si>
  <si>
    <t>3.6.6.B</t>
  </si>
  <si>
    <t>3.6.6.C</t>
  </si>
  <si>
    <t>3.6.6.D</t>
  </si>
  <si>
    <t>3.6.6.E</t>
  </si>
  <si>
    <t>3.6.6.F</t>
  </si>
  <si>
    <t>3.6.6.A1</t>
  </si>
  <si>
    <t>3.6.6.A2</t>
  </si>
  <si>
    <t>3.6.6.A3</t>
  </si>
  <si>
    <t>3.6.6.A4</t>
  </si>
  <si>
    <t>3.6.6.A5</t>
  </si>
  <si>
    <t>Sledilni kabel IYY 30x1x0.6 z dvema vtikačema  465-408-507 sistema 30/30</t>
  </si>
  <si>
    <t>3.6.6.A6</t>
  </si>
  <si>
    <t>3.6.6.A7</t>
  </si>
  <si>
    <t>3.6.6.A8</t>
  </si>
  <si>
    <t>3.6.6.A9</t>
  </si>
  <si>
    <t>3.6.6.A10</t>
  </si>
  <si>
    <t>3.6.6.B1</t>
  </si>
  <si>
    <t xml:space="preserve">RS signalna 
465-414-300 </t>
  </si>
  <si>
    <t>3.6.6.B2</t>
  </si>
  <si>
    <t>3.6.6.B3</t>
  </si>
  <si>
    <t>3.6.6.B4</t>
  </si>
  <si>
    <t>3.6.6.B5</t>
  </si>
  <si>
    <t>3.6.6.B6</t>
  </si>
  <si>
    <t>3.6.6.B7</t>
  </si>
  <si>
    <t>3.6.6.B8</t>
  </si>
  <si>
    <t>Relejni vstavek ročnega vklopa  465-414-044</t>
  </si>
  <si>
    <t>3.6.6.B9</t>
  </si>
  <si>
    <t>3.6.6.B10</t>
  </si>
  <si>
    <t>3.6.6.B11</t>
  </si>
  <si>
    <t>3.6.6.B12</t>
  </si>
  <si>
    <t>3.6.6.B13</t>
  </si>
  <si>
    <t>3.6.6.B14</t>
  </si>
  <si>
    <t>3.6.6.B15</t>
  </si>
  <si>
    <t>3.6.6.B16</t>
  </si>
  <si>
    <t>3.6.6.B17</t>
  </si>
  <si>
    <t>3.6.6.B18</t>
  </si>
  <si>
    <t>3.6.6.B19</t>
  </si>
  <si>
    <t>Okvir kabelskega stojala
- kabelski ranžirnik 
- sponke VM 160 465 409 429
- ranžirnik z letvicama LSA Krone
- konzola</t>
  </si>
  <si>
    <t>3.6.6.B20</t>
  </si>
  <si>
    <t>3.6.6.B21</t>
  </si>
  <si>
    <t>3.6.6.B22</t>
  </si>
  <si>
    <t>3.6.6.B23</t>
  </si>
  <si>
    <t>3.6.6.B24</t>
  </si>
  <si>
    <t>3.6.6.B25</t>
  </si>
  <si>
    <t>Napajalni del NPr DK s stikalnimi usmerniki 230V/24-27V 10A s temperaturno kompezacijo polnenja</t>
  </si>
  <si>
    <t>3.6.6.B26</t>
  </si>
  <si>
    <t>Električna omarica 
465-416-106 (750 V napajanje)</t>
  </si>
  <si>
    <t>3.6.6.B27</t>
  </si>
  <si>
    <t>3.6.6.B28</t>
  </si>
  <si>
    <t>3.6.6.B29</t>
  </si>
  <si>
    <t>AKU baterija 12V hlapotesna, hermetično zaprta-brez vzdrževanja, na primer sonnenschein, min 105 Ah - 8 urna rezerva</t>
  </si>
  <si>
    <t>3.6.6.B30</t>
  </si>
  <si>
    <t>3.6.6.B31</t>
  </si>
  <si>
    <t>3.6.6.B32</t>
  </si>
  <si>
    <t>3.6.6.B33</t>
  </si>
  <si>
    <t>3.6.6.B34</t>
  </si>
  <si>
    <t>3.6.6.B35</t>
  </si>
  <si>
    <t>3.6.6.C1</t>
  </si>
  <si>
    <t>3.6.6.C2</t>
  </si>
  <si>
    <t>3.6.6.C3</t>
  </si>
  <si>
    <t>Ureditev platoja na plavajočem temelju za hiško SŽ 02 z betonskim okvirjem v velikosti 4,5 m x 4,5 m in betonskim platojem, z ureditvijo okolice  in postavitvijo hiške z avtodvigalom</t>
  </si>
  <si>
    <t>3.6.6.C4</t>
  </si>
  <si>
    <t>Stojišče z nasutjem iz arm. bet. podlago kibelnega betona in pranimi ploščami za cestne signale in zapornici</t>
  </si>
  <si>
    <t>3.6.6.C5</t>
  </si>
  <si>
    <t>3.6.6.C6</t>
  </si>
  <si>
    <t>Cestni svetlobno-zvočni signal komplet s temeljem in priključnimi sponkami</t>
  </si>
  <si>
    <t>3.6.6.C7</t>
  </si>
  <si>
    <t>Zaporniški pogon z nosilcem zap. in utežjo</t>
  </si>
  <si>
    <t>3.6.6.C8</t>
  </si>
  <si>
    <t>3.6.6.C9</t>
  </si>
  <si>
    <t>3.6.6.C10</t>
  </si>
  <si>
    <t>3.6.6.C11</t>
  </si>
  <si>
    <t>3.6.6.C12</t>
  </si>
  <si>
    <t>3.6.6.C13</t>
  </si>
  <si>
    <t>Ureditev vseh ozemljitev na NPr z izolirano jekleno Fe vrvjo 70 mm2
- povprečne razdalje do 10 m
- meritev in preizkus</t>
  </si>
  <si>
    <t>3.6.6.C14</t>
  </si>
  <si>
    <t>Ureditev vseh ozemljitev na NPr
z izolirano jekleno Fe vrvjo 70 mm2 na
tirnico in ozem. zbiralko
- povprečne razdalje do 20 m 
- meritev in preizkus</t>
  </si>
  <si>
    <t>3.6.6.C15</t>
  </si>
  <si>
    <t>Dopolnitev zemljitve iz Inox traku in sondami za HNPr, cestne signale
in IM na področju prehoda R&lt; od 10Ω</t>
  </si>
  <si>
    <t>3.6.6.C16</t>
  </si>
  <si>
    <t>3.6.6.D1</t>
  </si>
  <si>
    <t>3.6.6.E1</t>
  </si>
  <si>
    <t>3.6.6.E2</t>
  </si>
  <si>
    <t>3.6.6.E3</t>
  </si>
  <si>
    <t>Energetski kabel 4 x 10 mm2 napajanje zapornice NPr</t>
  </si>
  <si>
    <t>3.6.6.E4</t>
  </si>
  <si>
    <t>Energetski kabel 3x4 mm2 gretje zap. pogonov NPr</t>
  </si>
  <si>
    <t>3.6.6.E5</t>
  </si>
  <si>
    <t>Telefonski kabel TD TPM 3x4x1,2 za vklopni in izklopno mesto pologanje v kab. korita za SV naprave</t>
  </si>
  <si>
    <t>3.6.6.E6</t>
  </si>
  <si>
    <t>3.6.6.E7</t>
  </si>
  <si>
    <t>3.6.6.E8</t>
  </si>
  <si>
    <t>3.6.6.E9</t>
  </si>
  <si>
    <t>3.6.6.E10</t>
  </si>
  <si>
    <t>3.6.6.E11</t>
  </si>
  <si>
    <t>3.6.6.E12</t>
  </si>
  <si>
    <t>3.6.6.E13</t>
  </si>
  <si>
    <t>3.6.6.E14</t>
  </si>
  <si>
    <t>3.6.6.E15</t>
  </si>
  <si>
    <t>3.6.6.E16</t>
  </si>
  <si>
    <t>3.6.6.F1</t>
  </si>
  <si>
    <t>3.6.6.F2</t>
  </si>
  <si>
    <t>Ostala gradbena dela so upoštevana in ovrednostena v načrtu 3/5 Prestavitev in zaščita SV in TK naprav</t>
  </si>
  <si>
    <t>3.6.7</t>
  </si>
  <si>
    <t>NPr 90.0 (RAFUT)</t>
  </si>
  <si>
    <t>3.6.7.A</t>
  </si>
  <si>
    <t>3.6.7.B</t>
  </si>
  <si>
    <t>3.6.7.C</t>
  </si>
  <si>
    <t>3.6.7.D</t>
  </si>
  <si>
    <t>3.6.7.E</t>
  </si>
  <si>
    <t>3.6.7.F</t>
  </si>
  <si>
    <t>3.6.7.A1</t>
  </si>
  <si>
    <t>3.6.7.A2</t>
  </si>
  <si>
    <t>3.6.7.A3</t>
  </si>
  <si>
    <t>3.6.7.A4</t>
  </si>
  <si>
    <t>Izdelava povezav  s kablom TI44 med TK in relejnim prostorom Mo/Na</t>
  </si>
  <si>
    <t>3.6.7.A5</t>
  </si>
  <si>
    <t>3.6.7.A6</t>
  </si>
  <si>
    <t>3.6.7.A7</t>
  </si>
  <si>
    <t>3.6.7.A8</t>
  </si>
  <si>
    <t>3.6.7.A9</t>
  </si>
  <si>
    <t>od Erjavčeve</t>
  </si>
  <si>
    <t>3.6.7.A10</t>
  </si>
  <si>
    <t>3.6.7.B1</t>
  </si>
  <si>
    <t>3.6.7.B2</t>
  </si>
  <si>
    <t>RS zaporniška
465-414-500</t>
  </si>
  <si>
    <t>3.6.7.B3</t>
  </si>
  <si>
    <t>3.6.7.B4</t>
  </si>
  <si>
    <t>3.6.7.B5</t>
  </si>
  <si>
    <t>3.6.7.B6</t>
  </si>
  <si>
    <t>3.6.7.B7</t>
  </si>
  <si>
    <t>3.6.7.B8</t>
  </si>
  <si>
    <t>3.6.7.B9</t>
  </si>
  <si>
    <t>3.6.7.B10</t>
  </si>
  <si>
    <t>3.6.7.B11</t>
  </si>
  <si>
    <t>3.6.7.B12</t>
  </si>
  <si>
    <t>3.6.7.B13</t>
  </si>
  <si>
    <t>3.6.7.B14</t>
  </si>
  <si>
    <t>3.6.7.B15</t>
  </si>
  <si>
    <t>3.6.7.B16</t>
  </si>
  <si>
    <t>3.6.7.B17</t>
  </si>
  <si>
    <t>3.6.7.B18</t>
  </si>
  <si>
    <t>3.6.7.B19</t>
  </si>
  <si>
    <t>3.6.7.B20</t>
  </si>
  <si>
    <t>3.6.7.B21</t>
  </si>
  <si>
    <t>3.6.7.B22</t>
  </si>
  <si>
    <t>3.6.7.B23</t>
  </si>
  <si>
    <t>Katodni odvodniki  tip PZ za enotirno progo 465-416-9--</t>
  </si>
  <si>
    <t>3.6.7.B24</t>
  </si>
  <si>
    <t>3.6.7.B25</t>
  </si>
  <si>
    <t>3.6.7.B26</t>
  </si>
  <si>
    <t>3.6.7.B27</t>
  </si>
  <si>
    <t>3.6.7.B28</t>
  </si>
  <si>
    <t>AKU baterija 12V hlapotesna hermetično zaprta-brez vzdrževanja na primer sonnenschein min 105 Ah - 8 urna rezerva</t>
  </si>
  <si>
    <t>3.6.7.B29</t>
  </si>
  <si>
    <t>3.6.7.B30</t>
  </si>
  <si>
    <t>3.6.7.B31</t>
  </si>
  <si>
    <t>3.6.7.B32</t>
  </si>
  <si>
    <t>3.6.7.B33</t>
  </si>
  <si>
    <t>3.6.7.B34</t>
  </si>
  <si>
    <t>3.6.7.C1</t>
  </si>
  <si>
    <t>3.6.7.C2</t>
  </si>
  <si>
    <t>3.6.7.C3</t>
  </si>
  <si>
    <t>Ureditev platoja na plavajočem temelju za hiško SŽ 02 z betonskim okvirjem v velikosti 4,5 m x 4,5 m in betonskim platojem, s ureditvijo okolice  in postavitvijo hiške z avtodvigalom</t>
  </si>
  <si>
    <t>3.6.7.C4</t>
  </si>
  <si>
    <t>3.6.7.C5</t>
  </si>
  <si>
    <t>3.6.7.C6</t>
  </si>
  <si>
    <t>3.6.7.C7</t>
  </si>
  <si>
    <t>3.6.7.C8</t>
  </si>
  <si>
    <t>3.6.7.C9</t>
  </si>
  <si>
    <t>3.6.7.C10</t>
  </si>
  <si>
    <t>3.6.7.C11</t>
  </si>
  <si>
    <t>3.6.7.C12</t>
  </si>
  <si>
    <t>3.6.7.C13</t>
  </si>
  <si>
    <t>Ureditev vseh ozemljitev na NPr z izolirano jekleno Fe vrvjo 70 mm2
-povprečne razdalje do 10 m
-meritev in preizkus</t>
  </si>
  <si>
    <t>3.6.7.C14</t>
  </si>
  <si>
    <t>Ureditev vseh ozemljitev na NPr z izolirano jekleno Fe vrvjo 70 mm2 na tirnico in ozem. zbiralko
-povprečne razdalje do 20m 
-meritev in preizkus</t>
  </si>
  <si>
    <t>3.6.7.C15</t>
  </si>
  <si>
    <t>3.6.7.C16</t>
  </si>
  <si>
    <t>3.6.7.D1</t>
  </si>
  <si>
    <t>3.6.7.E1</t>
  </si>
  <si>
    <t>3.6.7.E2</t>
  </si>
  <si>
    <t>3.6.7.E3</t>
  </si>
  <si>
    <t>3.6.7.E4</t>
  </si>
  <si>
    <t>3.6.7.E5</t>
  </si>
  <si>
    <t>3.6.7.E6</t>
  </si>
  <si>
    <t>3.6.7.E7</t>
  </si>
  <si>
    <t>3.6.7.E8</t>
  </si>
  <si>
    <t>3.6.7.E9</t>
  </si>
  <si>
    <t>3.6.7.E10</t>
  </si>
  <si>
    <t>3.6.7.E11</t>
  </si>
  <si>
    <t>3.6.7.E12</t>
  </si>
  <si>
    <t>3.6.7.E13</t>
  </si>
  <si>
    <t>3.6.7.E14</t>
  </si>
  <si>
    <t>3.6.7.E15</t>
  </si>
  <si>
    <t>3.6.7.E16</t>
  </si>
  <si>
    <t>3.6.7.F1</t>
  </si>
  <si>
    <t>3.6.7.F2</t>
  </si>
  <si>
    <t>3.6.8</t>
  </si>
  <si>
    <t>3.6.8.A1</t>
  </si>
  <si>
    <t>Preizkušanje, spuščanje v pogon,  vmesna in končni tehnični prevzemi, merilna in preizkusna dokumentacija</t>
  </si>
  <si>
    <t>3.6.8.A4</t>
  </si>
  <si>
    <t>3.6.8.A9</t>
  </si>
  <si>
    <t>Izdelava navodil za posluževanje SV naprave po končanih delih po posameznih fazah</t>
  </si>
  <si>
    <t>3.6.8.A10</t>
  </si>
  <si>
    <t xml:space="preserve">Izdelava načrta PID </t>
  </si>
  <si>
    <t>v ceni SV naprav
(GS 12, Ps 25V, K25N, Ps 25D, R8, ŠO za OJP)</t>
  </si>
  <si>
    <t xml:space="preserve"> Montaža zunanjih SV naprav</t>
  </si>
  <si>
    <t>v ceni SV naprav
(K30N, K31N, ŠO za OJP)</t>
  </si>
  <si>
    <t>v ceni SV naprav
(K17N, K26N, ŠO za OJP)</t>
  </si>
  <si>
    <t xml:space="preserve">Montaža zunanjih SV naprav </t>
  </si>
  <si>
    <t>v ceni SV naprav
(K15N, GS 41, 51, Ps 15L, 17L, ŠO za OJP)</t>
  </si>
  <si>
    <t>v ceni SV naprav
(K28N, K29N, GS 42, 52, Ps 26D, 26L, ŠO za OJP)</t>
  </si>
  <si>
    <t>3.6.8.A14</t>
  </si>
  <si>
    <t>uporabimo obstoječe (upoštevati zgolj ceno/EM za demontažo in montažo obstoječe opreme)</t>
  </si>
  <si>
    <t>Nivo</t>
  </si>
  <si>
    <t>Kontrolna relejna skupina 
3 465-204-835</t>
  </si>
  <si>
    <t>Plastična omara s kovinskim okvirjem 19' za elektroniko števca osi za 28 OJP, (FAdC R2), z napajanjem in izdelava potrebnih ozemljitev ter vrstnimi sponkami za priključitev zunanjega kabla TK 59M</t>
  </si>
  <si>
    <t>Elektronika števca osi in izdelava potrebnih ozemljitev (omara vsebuje vse potebne elementa fadc R2 sistema štetja osi za 41 senzorjev in 28OJP s vsemi karticami, zaščitami, tipkami, in notranjimi povezvami do SV naprave).</t>
  </si>
  <si>
    <t>Kontrolna relejna skupina NPr 
465-414-960</t>
  </si>
  <si>
    <t>RS MO-N-1 
465-423-070</t>
  </si>
  <si>
    <t>Stojalna vrsta za 4 relejna stojala</t>
  </si>
  <si>
    <t>dodatno stojalo za KKS za ELSV</t>
  </si>
  <si>
    <t>Vrstne sponke  (v snopih po 40) za SV naprave za povezavo zunanjih in notranjih kablov na KKS za potrebe ELSV</t>
  </si>
  <si>
    <t>Signalni kabel IYY 10*2*0.6</t>
  </si>
  <si>
    <t>Signalni kabel IYY 30x1x0.6</t>
  </si>
  <si>
    <t>mizni konektor 80p</t>
  </si>
  <si>
    <t>kabel olflex 12*0,75 za ppotrebe dvojnega KKSa za ELSV in dodatno zaključevanje</t>
  </si>
  <si>
    <t>kabel olflex 5*0,75 za ppotrebe dvojnega KKSa za ELSV in dodatno zaključevanje</t>
  </si>
  <si>
    <t>opremo zagotovi naročnik skupaj z upravljalcem</t>
  </si>
  <si>
    <t>uporabimo obstoječe</t>
  </si>
  <si>
    <t>3.6.1.C31</t>
  </si>
  <si>
    <t>3.6.1.C32</t>
  </si>
  <si>
    <t>3.6.1.C33</t>
  </si>
  <si>
    <t>3.6.1.C34</t>
  </si>
  <si>
    <t>3.6.1.C35</t>
  </si>
  <si>
    <t>3.6.4.C1</t>
  </si>
  <si>
    <t>3.6.4.C2</t>
  </si>
  <si>
    <t>3.6.4.C3</t>
  </si>
  <si>
    <t>Projekt: Preureditev obstoječih signalnovarnostnih naprav v okviru nadgradnje železniške postaje Nova Gorica</t>
  </si>
  <si>
    <t>POPIS DEL</t>
  </si>
  <si>
    <t>I.1.) SV NAPRAVE</t>
  </si>
  <si>
    <r>
      <t>ID</t>
    </r>
    <r>
      <rPr>
        <sz val="8"/>
        <color theme="7" tint="0.79998168889431442"/>
        <rFont val="Arial"/>
        <family val="2"/>
        <charset val="238"/>
      </rPr>
      <t>.</t>
    </r>
  </si>
  <si>
    <r>
      <t>ID1</t>
    </r>
    <r>
      <rPr>
        <sz val="8"/>
        <color theme="7" tint="0.79998168889431442"/>
        <rFont val="Arial"/>
        <family val="2"/>
        <charset val="238"/>
      </rPr>
      <t>.</t>
    </r>
  </si>
  <si>
    <t>Postavka</t>
  </si>
  <si>
    <t>Enota</t>
  </si>
  <si>
    <t>Cena na enoto</t>
  </si>
  <si>
    <t>Cena skupaj</t>
  </si>
  <si>
    <t>Montaža zunanjih SV naprav</t>
  </si>
  <si>
    <t>ur</t>
  </si>
  <si>
    <t>Projekt: Preureditev obstoječih signalnovarnostnih naprav v okviru
nadgradnje železniške postaje Nova Gorica</t>
  </si>
  <si>
    <t>REKAPITULACIJA</t>
  </si>
  <si>
    <t>NIVO</t>
  </si>
  <si>
    <t>NASLOV POGLAVJA</t>
  </si>
  <si>
    <t>CENA SKUPAJ</t>
  </si>
  <si>
    <t>REKAPITULACIJA:
Preureditev obstoječih signalnovarnostnih naprav v okviru nadgradnje železniške postaje Nova Gorica</t>
  </si>
  <si>
    <t>CENA SKUPAJ - po načelu "ENOTNIH CEN" (brez DDV)</t>
  </si>
  <si>
    <t>CENA SKUPAJ - po načelu "ENOTNIH CEN" in NEPREDVIDENA DELA (brez DDV)</t>
  </si>
  <si>
    <t>DDV (22%)</t>
  </si>
  <si>
    <t>CENA SKUPAJ (z DDV)</t>
  </si>
  <si>
    <t>NEPREDVIDENA DELA 5% - za dela po načelu "ENOTNIH CEN" (brez 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</si>
</sst>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€_-;\-* #,##0.00\ _€_-;_-* &quot;-&quot;??\ _€_-;_-@_-"/>
    <numFmt numFmtId="165" formatCode="_-* #,##0.00\ _S_I_T_-;\-* #,##0.00\ _S_I_T_-;_-* &quot;-&quot;??\ _S_I_T_-;_-@_-"/>
    <numFmt numFmtId="166" formatCode="_-* #,##0.00_-;\-* #,##0.00_-;_-* \-??_-;_-@_-"/>
    <numFmt numFmtId="167" formatCode="#,##0.00_);\(#,##0.00\)"/>
    <numFmt numFmtId="168" formatCode="_(&quot;$&quot;* #,##0.00_);_(&quot;$&quot;* \(#,##0.00\);_(&quot;$&quot;* &quot;-&quot;??_);_(@_)"/>
    <numFmt numFmtId="169" formatCode="#,##0.00\ &quot;€&quot;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8"/>
      <name val="Courier"/>
    </font>
    <font>
      <sz val="10"/>
      <name val="Arial CE"/>
    </font>
    <font>
      <sz val="10"/>
      <name val="Times New Roman"/>
    </font>
    <font>
      <sz val="12"/>
      <name val="Courier"/>
    </font>
    <font>
      <sz val="10"/>
      <name val="Times New Roman CE"/>
    </font>
    <font>
      <sz val="10"/>
      <color theme="1"/>
      <name val="Arial Narrow"/>
    </font>
    <font>
      <sz val="11"/>
      <color theme="1"/>
      <name val="Calibri"/>
      <scheme val="minor"/>
    </font>
    <font>
      <sz val="1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8"/>
      <color theme="7" tint="0.79998168889431442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165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6" fontId="2" fillId="0" borderId="0" applyFont="0" applyFill="0" applyBorder="0" applyProtection="0"/>
    <xf numFmtId="165" fontId="2" fillId="0" borderId="0" applyFont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4" fillId="0" borderId="0"/>
    <xf numFmtId="0" fontId="7" fillId="0" borderId="0"/>
    <xf numFmtId="0" fontId="9" fillId="0" borderId="0"/>
    <xf numFmtId="0" fontId="9" fillId="0" borderId="0"/>
    <xf numFmtId="16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5" fontId="2" fillId="0" borderId="0" applyFont="0" applyFill="0" applyBorder="0" applyProtection="0"/>
    <xf numFmtId="164" fontId="9" fillId="0" borderId="0" applyFont="0" applyFill="0" applyBorder="0" applyProtection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</cellStyleXfs>
  <cellXfs count="116">
    <xf numFmtId="0" fontId="0" fillId="0" borderId="0" xfId="0"/>
    <xf numFmtId="4" fontId="14" fillId="0" borderId="1" xfId="20" applyNumberFormat="1" applyFont="1" applyBorder="1" applyAlignment="1" applyProtection="1">
      <alignment horizontal="center" vertical="top" wrapText="1"/>
    </xf>
    <xf numFmtId="49" fontId="14" fillId="5" borderId="1" xfId="47" applyNumberFormat="1" applyFont="1" applyFill="1" applyBorder="1" applyAlignment="1" applyProtection="1">
      <alignment horizontal="left" vertical="top" wrapText="1"/>
    </xf>
    <xf numFmtId="49" fontId="13" fillId="5" borderId="1" xfId="47" applyNumberFormat="1" applyFont="1" applyFill="1" applyBorder="1" applyAlignment="1" applyProtection="1">
      <alignment horizontal="center" vertical="top" wrapText="1"/>
    </xf>
    <xf numFmtId="1" fontId="14" fillId="5" borderId="1" xfId="47" applyNumberFormat="1" applyFont="1" applyFill="1" applyBorder="1" applyAlignment="1" applyProtection="1">
      <alignment horizontal="center" vertical="top" wrapText="1"/>
    </xf>
    <xf numFmtId="49" fontId="13" fillId="0" borderId="0" xfId="47" applyNumberFormat="1" applyFont="1" applyAlignment="1" applyProtection="1">
      <alignment horizontal="left" vertical="top"/>
    </xf>
    <xf numFmtId="49" fontId="14" fillId="5" borderId="1" xfId="47" applyNumberFormat="1" applyFont="1" applyFill="1" applyBorder="1" applyAlignment="1" applyProtection="1">
      <alignment horizontal="center" vertical="top" wrapText="1"/>
    </xf>
    <xf numFmtId="4" fontId="14" fillId="5" borderId="1" xfId="47" applyNumberFormat="1" applyFont="1" applyFill="1" applyBorder="1" applyAlignment="1" applyProtection="1">
      <alignment horizontal="center" vertical="top" wrapText="1"/>
    </xf>
    <xf numFmtId="169" fontId="14" fillId="5" borderId="1" xfId="47" applyNumberFormat="1" applyFont="1" applyFill="1" applyBorder="1" applyAlignment="1" applyProtection="1">
      <alignment horizontal="center" vertical="top" wrapText="1"/>
    </xf>
    <xf numFmtId="169" fontId="14" fillId="0" borderId="2" xfId="40" applyNumberFormat="1" applyFont="1" applyFill="1" applyBorder="1" applyAlignment="1" applyProtection="1">
      <alignment horizontal="right" vertical="top" wrapText="1"/>
    </xf>
    <xf numFmtId="169" fontId="14" fillId="0" borderId="1" xfId="40" applyNumberFormat="1" applyFont="1" applyFill="1" applyBorder="1" applyAlignment="1" applyProtection="1">
      <alignment horizontal="right" vertical="top" wrapText="1"/>
    </xf>
    <xf numFmtId="169" fontId="14" fillId="0" borderId="2" xfId="40" applyNumberFormat="1" applyFont="1" applyFill="1" applyBorder="1" applyAlignment="1" applyProtection="1">
      <alignment horizontal="right" vertical="center" wrapText="1"/>
    </xf>
    <xf numFmtId="169" fontId="12" fillId="0" borderId="1" xfId="40" applyNumberFormat="1" applyFont="1" applyFill="1" applyBorder="1" applyAlignment="1" applyProtection="1">
      <alignment horizontal="right" vertical="top"/>
    </xf>
    <xf numFmtId="49" fontId="13" fillId="2" borderId="1" xfId="32" applyNumberFormat="1" applyFont="1" applyFill="1" applyBorder="1" applyAlignment="1" applyProtection="1">
      <alignment horizontal="left" vertical="top" wrapText="1"/>
    </xf>
    <xf numFmtId="49" fontId="21" fillId="2" borderId="1" xfId="32" applyNumberFormat="1" applyFont="1" applyFill="1" applyBorder="1" applyAlignment="1" applyProtection="1">
      <alignment horizontal="left" vertical="top" wrapText="1"/>
    </xf>
    <xf numFmtId="4" fontId="13" fillId="2" borderId="1" xfId="35" applyNumberFormat="1" applyFont="1" applyFill="1" applyBorder="1" applyAlignment="1" applyProtection="1">
      <alignment horizontal="center" vertical="top" wrapText="1"/>
    </xf>
    <xf numFmtId="4" fontId="21" fillId="2" borderId="1" xfId="32" applyNumberFormat="1" applyFont="1" applyFill="1" applyBorder="1" applyAlignment="1" applyProtection="1">
      <alignment horizontal="right" vertical="top" wrapText="1"/>
    </xf>
    <xf numFmtId="169" fontId="21" fillId="2" borderId="1" xfId="32" applyNumberFormat="1" applyFont="1" applyFill="1" applyBorder="1" applyAlignment="1" applyProtection="1">
      <alignment horizontal="right" vertical="top" wrapText="1"/>
    </xf>
    <xf numFmtId="4" fontId="14" fillId="3" borderId="1" xfId="12" applyNumberFormat="1" applyFont="1" applyFill="1" applyBorder="1" applyAlignment="1" applyProtection="1">
      <alignment horizontal="center" vertical="top"/>
    </xf>
    <xf numFmtId="4" fontId="13" fillId="3" borderId="1" xfId="35" applyNumberFormat="1" applyFont="1" applyFill="1" applyBorder="1" applyAlignment="1" applyProtection="1">
      <alignment horizontal="right" vertical="top" wrapText="1"/>
    </xf>
    <xf numFmtId="169" fontId="13" fillId="3" borderId="1" xfId="35" applyNumberFormat="1" applyFont="1" applyFill="1" applyBorder="1" applyAlignment="1" applyProtection="1">
      <alignment horizontal="right" vertical="top" wrapText="1"/>
    </xf>
    <xf numFmtId="169" fontId="13" fillId="4" borderId="1" xfId="37" applyNumberFormat="1" applyFont="1" applyFill="1" applyBorder="1" applyAlignment="1" applyProtection="1">
      <alignment horizontal="right" vertical="top"/>
    </xf>
    <xf numFmtId="49" fontId="14" fillId="3" borderId="1" xfId="12" applyNumberFormat="1" applyFont="1" applyFill="1" applyBorder="1" applyAlignment="1" applyProtection="1">
      <alignment horizontal="left" vertical="top"/>
    </xf>
    <xf numFmtId="4" fontId="12" fillId="0" borderId="1" xfId="20" applyNumberFormat="1" applyFont="1" applyBorder="1" applyAlignment="1" applyProtection="1">
      <alignment horizontal="center" vertical="top"/>
    </xf>
    <xf numFmtId="4" fontId="14" fillId="0" borderId="1" xfId="20" applyNumberFormat="1" applyFont="1" applyBorder="1" applyAlignment="1" applyProtection="1">
      <alignment horizontal="center" vertical="top"/>
    </xf>
    <xf numFmtId="49" fontId="12" fillId="0" borderId="1" xfId="37" applyNumberFormat="1" applyFont="1" applyBorder="1" applyAlignment="1" applyProtection="1">
      <alignment vertical="top"/>
    </xf>
    <xf numFmtId="49" fontId="12" fillId="0" borderId="1" xfId="20" applyNumberFormat="1" applyFont="1" applyBorder="1" applyAlignment="1" applyProtection="1">
      <alignment horizontal="left" vertical="top"/>
    </xf>
    <xf numFmtId="49" fontId="14" fillId="0" borderId="1" xfId="20" applyNumberFormat="1" applyFont="1" applyBorder="1" applyAlignment="1" applyProtection="1">
      <alignment horizontal="left" vertical="top"/>
    </xf>
    <xf numFmtId="49" fontId="12" fillId="2" borderId="1" xfId="32" applyNumberFormat="1" applyFont="1" applyFill="1" applyBorder="1" applyAlignment="1" applyProtection="1">
      <alignment horizontal="left" vertical="top"/>
    </xf>
    <xf numFmtId="169" fontId="13" fillId="2" borderId="2" xfId="35" applyNumberFormat="1" applyFont="1" applyFill="1" applyBorder="1" applyAlignment="1" applyProtection="1">
      <alignment horizontal="right" vertical="top" wrapText="1"/>
    </xf>
    <xf numFmtId="0" fontId="12" fillId="0" borderId="0" xfId="20" applyFont="1" applyAlignment="1" applyProtection="1">
      <alignment vertical="top"/>
    </xf>
    <xf numFmtId="49" fontId="12" fillId="0" borderId="0" xfId="20" applyNumberFormat="1" applyFont="1" applyAlignment="1" applyProtection="1">
      <alignment vertical="top"/>
    </xf>
    <xf numFmtId="49" fontId="12" fillId="0" borderId="0" xfId="20" applyNumberFormat="1" applyFont="1" applyAlignment="1" applyProtection="1">
      <alignment horizontal="left" vertical="top"/>
    </xf>
    <xf numFmtId="0" fontId="12" fillId="0" borderId="0" xfId="20" applyFont="1" applyAlignment="1" applyProtection="1">
      <alignment horizontal="left" vertical="top"/>
    </xf>
    <xf numFmtId="4" fontId="12" fillId="0" borderId="0" xfId="20" applyNumberFormat="1" applyFont="1" applyAlignment="1" applyProtection="1">
      <alignment horizontal="center" vertical="top"/>
    </xf>
    <xf numFmtId="4" fontId="12" fillId="0" borderId="0" xfId="20" applyNumberFormat="1" applyFont="1" applyAlignment="1" applyProtection="1">
      <alignment horizontal="right" vertical="top"/>
    </xf>
    <xf numFmtId="169" fontId="12" fillId="0" borderId="0" xfId="20" applyNumberFormat="1" applyFont="1" applyAlignment="1" applyProtection="1">
      <alignment horizontal="right" vertical="top"/>
    </xf>
    <xf numFmtId="0" fontId="8" fillId="0" borderId="0" xfId="20" applyFont="1" applyAlignment="1" applyProtection="1">
      <alignment vertical="top"/>
    </xf>
    <xf numFmtId="0" fontId="12" fillId="0" borderId="0" xfId="20" applyFont="1" applyAlignment="1" applyProtection="1">
      <alignment horizontal="left" vertical="top" wrapText="1"/>
    </xf>
    <xf numFmtId="0" fontId="11" fillId="0" borderId="0" xfId="20" applyFont="1" applyAlignment="1" applyProtection="1">
      <alignment horizontal="left" vertical="top" wrapText="1"/>
    </xf>
    <xf numFmtId="0" fontId="8" fillId="0" borderId="0" xfId="20" applyFont="1" applyAlignment="1" applyProtection="1">
      <alignment horizontal="center" vertical="top"/>
    </xf>
    <xf numFmtId="0" fontId="14" fillId="2" borderId="1" xfId="32" applyFont="1" applyFill="1" applyBorder="1" applyAlignment="1" applyProtection="1">
      <alignment horizontal="center" vertical="top"/>
    </xf>
    <xf numFmtId="0" fontId="14" fillId="2" borderId="1" xfId="32" applyFont="1" applyFill="1" applyBorder="1" applyAlignment="1" applyProtection="1">
      <alignment horizontal="left" vertical="center"/>
    </xf>
    <xf numFmtId="0" fontId="19" fillId="0" borderId="0" xfId="20" applyFont="1" applyAlignment="1" applyProtection="1">
      <alignment horizontal="center" vertical="top"/>
    </xf>
    <xf numFmtId="0" fontId="14" fillId="3" borderId="1" xfId="12" applyFont="1" applyFill="1" applyBorder="1" applyAlignment="1" applyProtection="1">
      <alignment horizontal="center" vertical="top"/>
    </xf>
    <xf numFmtId="0" fontId="14" fillId="3" borderId="1" xfId="12" applyFont="1" applyFill="1" applyBorder="1" applyAlignment="1" applyProtection="1">
      <alignment horizontal="left" vertical="top"/>
    </xf>
    <xf numFmtId="0" fontId="13" fillId="3" borderId="1" xfId="35" applyFont="1" applyFill="1" applyBorder="1" applyAlignment="1" applyProtection="1">
      <alignment horizontal="left" vertical="top" wrapText="1"/>
    </xf>
    <xf numFmtId="0" fontId="13" fillId="3" borderId="1" xfId="35" applyFont="1" applyFill="1" applyBorder="1" applyAlignment="1" applyProtection="1">
      <alignment horizontal="left" vertical="top"/>
    </xf>
    <xf numFmtId="0" fontId="18" fillId="0" borderId="0" xfId="20" applyFont="1" applyAlignment="1" applyProtection="1">
      <alignment vertical="top"/>
    </xf>
    <xf numFmtId="0" fontId="14" fillId="4" borderId="1" xfId="37" applyFont="1" applyFill="1" applyBorder="1" applyAlignment="1" applyProtection="1">
      <alignment horizontal="center" vertical="top"/>
    </xf>
    <xf numFmtId="0" fontId="14" fillId="4" borderId="1" xfId="37" applyFont="1" applyFill="1" applyBorder="1" applyAlignment="1" applyProtection="1">
      <alignment horizontal="left" vertical="top"/>
    </xf>
    <xf numFmtId="49" fontId="12" fillId="4" borderId="1" xfId="0" applyNumberFormat="1" applyFont="1" applyFill="1" applyBorder="1" applyAlignment="1" applyProtection="1">
      <alignment horizontal="left" vertical="top"/>
    </xf>
    <xf numFmtId="0" fontId="13" fillId="4" borderId="1" xfId="0" applyFont="1" applyFill="1" applyBorder="1" applyAlignment="1" applyProtection="1">
      <alignment horizontal="left" vertical="top" wrapText="1"/>
    </xf>
    <xf numFmtId="4" fontId="13" fillId="4" borderId="1" xfId="0" applyNumberFormat="1" applyFont="1" applyFill="1" applyBorder="1" applyAlignment="1" applyProtection="1">
      <alignment horizontal="center" vertical="top" wrapText="1"/>
    </xf>
    <xf numFmtId="4" fontId="13" fillId="4" borderId="1" xfId="0" applyNumberFormat="1" applyFont="1" applyFill="1" applyBorder="1" applyAlignment="1" applyProtection="1">
      <alignment horizontal="right" vertical="top"/>
    </xf>
    <xf numFmtId="169" fontId="13" fillId="4" borderId="1" xfId="0" applyNumberFormat="1" applyFont="1" applyFill="1" applyBorder="1" applyAlignment="1" applyProtection="1">
      <alignment horizontal="right" vertical="top"/>
    </xf>
    <xf numFmtId="0" fontId="12" fillId="0" borderId="1" xfId="20" applyFont="1" applyBorder="1" applyAlignment="1" applyProtection="1">
      <alignment vertical="top"/>
    </xf>
    <xf numFmtId="0" fontId="14" fillId="0" borderId="1" xfId="37" applyFont="1" applyBorder="1" applyAlignment="1" applyProtection="1">
      <alignment vertical="top"/>
    </xf>
    <xf numFmtId="0" fontId="14" fillId="0" borderId="1" xfId="20" applyFont="1" applyBorder="1" applyAlignment="1" applyProtection="1">
      <alignment horizontal="left" vertical="top" wrapText="1"/>
    </xf>
    <xf numFmtId="4" fontId="14" fillId="0" borderId="1" xfId="40" applyNumberFormat="1" applyFont="1" applyFill="1" applyBorder="1" applyAlignment="1" applyProtection="1">
      <alignment horizontal="right" vertical="top" wrapText="1"/>
    </xf>
    <xf numFmtId="0" fontId="12" fillId="0" borderId="1" xfId="20" applyFont="1" applyFill="1" applyBorder="1" applyAlignment="1" applyProtection="1">
      <alignment vertical="top"/>
    </xf>
    <xf numFmtId="0" fontId="14" fillId="0" borderId="1" xfId="37" applyFont="1" applyFill="1" applyBorder="1" applyAlignment="1" applyProtection="1">
      <alignment vertical="top"/>
    </xf>
    <xf numFmtId="0" fontId="14" fillId="0" borderId="1" xfId="20" applyFont="1" applyFill="1" applyBorder="1" applyAlignment="1" applyProtection="1">
      <alignment horizontal="left" vertical="top" wrapText="1"/>
    </xf>
    <xf numFmtId="4" fontId="14" fillId="0" borderId="1" xfId="20" applyNumberFormat="1" applyFont="1" applyFill="1" applyBorder="1" applyAlignment="1" applyProtection="1">
      <alignment horizontal="center" vertical="top" wrapText="1"/>
    </xf>
    <xf numFmtId="4" fontId="14" fillId="0" borderId="1" xfId="40" quotePrefix="1" applyNumberFormat="1" applyFont="1" applyFill="1" applyBorder="1" applyAlignment="1" applyProtection="1">
      <alignment horizontal="right" vertical="top" wrapText="1"/>
    </xf>
    <xf numFmtId="0" fontId="12" fillId="0" borderId="1" xfId="20" applyFont="1" applyBorder="1" applyAlignment="1" applyProtection="1">
      <alignment horizontal="left" vertical="top" wrapText="1"/>
    </xf>
    <xf numFmtId="4" fontId="12" fillId="0" borderId="1" xfId="40" applyNumberFormat="1" applyFont="1" applyFill="1" applyBorder="1" applyAlignment="1" applyProtection="1">
      <alignment horizontal="right" vertical="top"/>
    </xf>
    <xf numFmtId="0" fontId="12" fillId="0" borderId="1" xfId="20" applyFont="1" applyFill="1" applyBorder="1" applyAlignment="1" applyProtection="1">
      <alignment horizontal="left" vertical="top" wrapText="1"/>
    </xf>
    <xf numFmtId="0" fontId="8" fillId="0" borderId="0" xfId="20" applyFont="1" applyFill="1" applyAlignment="1" applyProtection="1">
      <alignment vertical="top"/>
    </xf>
    <xf numFmtId="49" fontId="12" fillId="0" borderId="1" xfId="20" applyNumberFormat="1" applyFont="1" applyFill="1" applyBorder="1" applyAlignment="1" applyProtection="1">
      <alignment horizontal="left" vertical="top"/>
    </xf>
    <xf numFmtId="0" fontId="14" fillId="0" borderId="1" xfId="37" applyFont="1" applyFill="1" applyBorder="1" applyAlignment="1" applyProtection="1">
      <alignment vertical="center"/>
    </xf>
    <xf numFmtId="0" fontId="12" fillId="0" borderId="0" xfId="0" quotePrefix="1" applyFont="1" applyFill="1" applyAlignment="1" applyProtection="1">
      <alignment horizontal="left" vertical="center" wrapText="1"/>
    </xf>
    <xf numFmtId="0" fontId="12" fillId="0" borderId="1" xfId="20" applyFont="1" applyFill="1" applyBorder="1" applyAlignment="1" applyProtection="1">
      <alignment horizontal="left" vertical="center" wrapText="1"/>
    </xf>
    <xf numFmtId="4" fontId="14" fillId="0" borderId="1" xfId="20" applyNumberFormat="1" applyFont="1" applyFill="1" applyBorder="1" applyAlignment="1" applyProtection="1">
      <alignment horizontal="center" vertical="center" wrapText="1"/>
    </xf>
    <xf numFmtId="4" fontId="12" fillId="0" borderId="1" xfId="40" applyNumberFormat="1" applyFont="1" applyFill="1" applyBorder="1" applyAlignment="1" applyProtection="1">
      <alignment horizontal="right" vertical="center"/>
    </xf>
    <xf numFmtId="0" fontId="14" fillId="0" borderId="1" xfId="20" quotePrefix="1" applyFont="1" applyBorder="1" applyAlignment="1" applyProtection="1">
      <alignment horizontal="left" vertical="top" wrapText="1"/>
    </xf>
    <xf numFmtId="4" fontId="14" fillId="0" borderId="1" xfId="20" quotePrefix="1" applyNumberFormat="1" applyFont="1" applyBorder="1" applyAlignment="1" applyProtection="1">
      <alignment horizontal="center" vertical="top" wrapText="1"/>
    </xf>
    <xf numFmtId="4" fontId="12" fillId="0" borderId="1" xfId="40" quotePrefix="1" applyNumberFormat="1" applyFont="1" applyFill="1" applyBorder="1" applyAlignment="1" applyProtection="1">
      <alignment horizontal="right" vertical="top"/>
    </xf>
    <xf numFmtId="0" fontId="14" fillId="0" borderId="1" xfId="20" applyFont="1" applyBorder="1" applyAlignment="1" applyProtection="1">
      <alignment vertical="top"/>
    </xf>
    <xf numFmtId="4" fontId="14" fillId="0" borderId="1" xfId="1" applyNumberFormat="1" applyFont="1" applyFill="1" applyBorder="1" applyAlignment="1" applyProtection="1">
      <alignment horizontal="right" vertical="top" wrapText="1"/>
    </xf>
    <xf numFmtId="0" fontId="10" fillId="0" borderId="0" xfId="20" applyFont="1" applyAlignment="1" applyProtection="1">
      <alignment vertical="top"/>
    </xf>
    <xf numFmtId="2" fontId="8" fillId="0" borderId="0" xfId="20" applyNumberFormat="1" applyFont="1" applyAlignment="1" applyProtection="1">
      <alignment horizontal="center" vertical="top"/>
    </xf>
    <xf numFmtId="169" fontId="14" fillId="6" borderId="1" xfId="40" applyNumberFormat="1" applyFont="1" applyFill="1" applyBorder="1" applyAlignment="1" applyProtection="1">
      <alignment horizontal="right" vertical="top" wrapText="1"/>
      <protection locked="0"/>
    </xf>
    <xf numFmtId="169" fontId="12" fillId="6" borderId="1" xfId="40" applyNumberFormat="1" applyFont="1" applyFill="1" applyBorder="1" applyAlignment="1" applyProtection="1">
      <alignment horizontal="right" vertical="top"/>
      <protection locked="0"/>
    </xf>
    <xf numFmtId="0" fontId="12" fillId="0" borderId="0" xfId="20" applyFont="1" applyAlignment="1" applyProtection="1">
      <alignment horizontal="center" vertical="top"/>
    </xf>
    <xf numFmtId="0" fontId="12" fillId="0" borderId="1" xfId="20" applyFont="1" applyBorder="1" applyAlignment="1" applyProtection="1">
      <alignment horizontal="center" vertical="top"/>
    </xf>
    <xf numFmtId="0" fontId="12" fillId="0" borderId="1" xfId="20" applyFont="1" applyFill="1" applyBorder="1" applyAlignment="1" applyProtection="1">
      <alignment horizontal="center" vertical="top"/>
    </xf>
    <xf numFmtId="0" fontId="14" fillId="0" borderId="1" xfId="20" applyFont="1" applyBorder="1" applyAlignment="1" applyProtection="1">
      <alignment horizontal="center" vertical="top"/>
    </xf>
    <xf numFmtId="169" fontId="8" fillId="0" borderId="0" xfId="20" applyNumberFormat="1" applyFont="1" applyAlignment="1" applyProtection="1">
      <alignment horizontal="center" vertical="top"/>
    </xf>
    <xf numFmtId="169" fontId="8" fillId="0" borderId="0" xfId="20" applyNumberFormat="1" applyFont="1" applyAlignment="1" applyProtection="1">
      <alignment vertical="top"/>
    </xf>
    <xf numFmtId="169" fontId="26" fillId="0" borderId="0" xfId="20" applyNumberFormat="1" applyFont="1" applyAlignment="1" applyProtection="1">
      <alignment horizontal="center" vertical="top"/>
    </xf>
    <xf numFmtId="49" fontId="17" fillId="0" borderId="0" xfId="48" applyNumberFormat="1" applyFont="1" applyAlignment="1" applyProtection="1">
      <alignment vertical="center"/>
    </xf>
    <xf numFmtId="0" fontId="24" fillId="0" borderId="0" xfId="49" applyProtection="1"/>
    <xf numFmtId="0" fontId="16" fillId="0" borderId="0" xfId="49" applyFont="1" applyProtection="1"/>
    <xf numFmtId="0" fontId="17" fillId="0" borderId="0" xfId="50" applyFont="1" applyAlignment="1" applyProtection="1">
      <alignment vertical="top"/>
    </xf>
    <xf numFmtId="169" fontId="16" fillId="0" borderId="0" xfId="49" applyNumberFormat="1" applyFont="1" applyAlignment="1" applyProtection="1">
      <alignment horizontal="right"/>
    </xf>
    <xf numFmtId="0" fontId="12" fillId="0" borderId="0" xfId="49" applyFont="1" applyProtection="1"/>
    <xf numFmtId="0" fontId="23" fillId="0" borderId="0" xfId="50" applyFont="1" applyAlignment="1" applyProtection="1">
      <alignment horizontal="center" vertical="center"/>
    </xf>
    <xf numFmtId="0" fontId="25" fillId="0" borderId="3" xfId="49" applyFont="1" applyBorder="1" applyAlignment="1" applyProtection="1">
      <alignment horizontal="center" vertical="center"/>
    </xf>
    <xf numFmtId="169" fontId="25" fillId="0" borderId="3" xfId="49" applyNumberFormat="1" applyFont="1" applyBorder="1" applyAlignment="1" applyProtection="1">
      <alignment horizontal="center" vertical="center"/>
    </xf>
    <xf numFmtId="0" fontId="25" fillId="0" borderId="0" xfId="49" applyFont="1" applyAlignment="1" applyProtection="1">
      <alignment horizontal="center" vertical="center"/>
    </xf>
    <xf numFmtId="169" fontId="25" fillId="0" borderId="0" xfId="49" applyNumberFormat="1" applyFont="1" applyAlignment="1" applyProtection="1">
      <alignment horizontal="center" vertical="center"/>
    </xf>
    <xf numFmtId="0" fontId="15" fillId="2" borderId="1" xfId="51" applyNumberFormat="1" applyFont="1" applyFill="1" applyBorder="1" applyAlignment="1" applyProtection="1">
      <alignment horizontal="center" vertical="top"/>
    </xf>
    <xf numFmtId="49" fontId="17" fillId="2" borderId="1" xfId="51" applyNumberFormat="1" applyFont="1" applyFill="1" applyBorder="1" applyAlignment="1" applyProtection="1">
      <alignment horizontal="left" vertical="top" wrapText="1"/>
    </xf>
    <xf numFmtId="169" fontId="17" fillId="2" borderId="1" xfId="50" applyNumberFormat="1" applyFont="1" applyFill="1" applyBorder="1" applyAlignment="1" applyProtection="1">
      <alignment horizontal="right" vertical="top" wrapText="1"/>
    </xf>
    <xf numFmtId="0" fontId="14" fillId="3" borderId="1" xfId="50" applyNumberFormat="1" applyFont="1" applyFill="1" applyBorder="1" applyAlignment="1" applyProtection="1">
      <alignment horizontal="center" vertical="top" wrapText="1"/>
    </xf>
    <xf numFmtId="0" fontId="17" fillId="3" borderId="1" xfId="50" applyNumberFormat="1" applyFont="1" applyFill="1" applyBorder="1" applyAlignment="1" applyProtection="1">
      <alignment horizontal="left" vertical="top" wrapText="1"/>
    </xf>
    <xf numFmtId="169" fontId="17" fillId="3" borderId="1" xfId="50" applyNumberFormat="1" applyFont="1" applyFill="1" applyBorder="1" applyAlignment="1" applyProtection="1">
      <alignment horizontal="right" vertical="top" wrapText="1"/>
    </xf>
    <xf numFmtId="169" fontId="25" fillId="0" borderId="0" xfId="49" applyNumberFormat="1" applyFont="1" applyAlignment="1" applyProtection="1">
      <alignment vertical="center"/>
    </xf>
    <xf numFmtId="0" fontId="17" fillId="7" borderId="1" xfId="49" applyFont="1" applyFill="1" applyBorder="1" applyAlignment="1" applyProtection="1">
      <alignment horizontal="center" vertical="top" wrapText="1"/>
    </xf>
    <xf numFmtId="169" fontId="17" fillId="7" borderId="1" xfId="49" applyNumberFormat="1" applyFont="1" applyFill="1" applyBorder="1" applyAlignment="1" applyProtection="1">
      <alignment vertical="top"/>
    </xf>
    <xf numFmtId="0" fontId="15" fillId="0" borderId="1" xfId="49" applyFont="1" applyBorder="1" applyAlignment="1" applyProtection="1">
      <alignment horizontal="left" vertical="top" wrapText="1"/>
    </xf>
    <xf numFmtId="169" fontId="15" fillId="0" borderId="1" xfId="49" applyNumberFormat="1" applyFont="1" applyBorder="1" applyAlignment="1" applyProtection="1">
      <alignment vertical="top"/>
    </xf>
    <xf numFmtId="0" fontId="17" fillId="7" borderId="1" xfId="49" applyFont="1" applyFill="1" applyBorder="1" applyAlignment="1" applyProtection="1">
      <alignment horizontal="left" vertical="top" wrapText="1"/>
    </xf>
    <xf numFmtId="0" fontId="25" fillId="0" borderId="0" xfId="49" applyFont="1" applyProtection="1"/>
    <xf numFmtId="49" fontId="23" fillId="0" borderId="0" xfId="48" applyNumberFormat="1" applyFont="1" applyAlignment="1" applyProtection="1">
      <alignment horizontal="center" vertical="center" wrapText="1"/>
    </xf>
  </cellXfs>
  <cellStyles count="52">
    <cellStyle name="Comma 10" xfId="1" xr:uid="{00000000-0005-0000-0000-000000000000}"/>
    <cellStyle name="Comma 2 2 2" xfId="2" xr:uid="{00000000-0005-0000-0000-000001000000}"/>
    <cellStyle name="Comma 3" xfId="3" xr:uid="{00000000-0005-0000-0000-000002000000}"/>
    <cellStyle name="Comma 3 2" xfId="4" xr:uid="{00000000-0005-0000-0000-000003000000}"/>
    <cellStyle name="Comma 3 5" xfId="5" xr:uid="{00000000-0005-0000-0000-000004000000}"/>
    <cellStyle name="Excel Built-in Normal" xfId="6" xr:uid="{00000000-0005-0000-0000-000005000000}"/>
    <cellStyle name="Navadno" xfId="0" builtinId="0"/>
    <cellStyle name="Navadno 10" xfId="7" xr:uid="{00000000-0005-0000-0000-000007000000}"/>
    <cellStyle name="Navadno 10 4 2" xfId="8" xr:uid="{00000000-0005-0000-0000-000008000000}"/>
    <cellStyle name="Navadno 10 5" xfId="9" xr:uid="{00000000-0005-0000-0000-000009000000}"/>
    <cellStyle name="Navadno 2" xfId="10" xr:uid="{00000000-0005-0000-0000-00000A000000}"/>
    <cellStyle name="Navadno 2 14 2" xfId="11" xr:uid="{00000000-0005-0000-0000-00000B000000}"/>
    <cellStyle name="Navadno 2 2" xfId="12" xr:uid="{00000000-0005-0000-0000-00000C000000}"/>
    <cellStyle name="Navadno 2 2 2 3 2" xfId="13" xr:uid="{00000000-0005-0000-0000-00000D000000}"/>
    <cellStyle name="Navadno 2 2 2 4" xfId="14" xr:uid="{00000000-0005-0000-0000-00000E000000}"/>
    <cellStyle name="Navadno 2 2 3 2" xfId="15" xr:uid="{00000000-0005-0000-0000-00000F000000}"/>
    <cellStyle name="Navadno 2 2 5" xfId="16" xr:uid="{00000000-0005-0000-0000-000010000000}"/>
    <cellStyle name="Navadno 2 3" xfId="17" xr:uid="{00000000-0005-0000-0000-000011000000}"/>
    <cellStyle name="Navadno 2 3 2 2" xfId="18" xr:uid="{00000000-0005-0000-0000-000012000000}"/>
    <cellStyle name="Navadno 3" xfId="19" xr:uid="{00000000-0005-0000-0000-000013000000}"/>
    <cellStyle name="Navadno 3 2" xfId="20" xr:uid="{00000000-0005-0000-0000-000014000000}"/>
    <cellStyle name="Navadno 3 2 2" xfId="21" xr:uid="{00000000-0005-0000-0000-000015000000}"/>
    <cellStyle name="Navadno 3 3" xfId="22" xr:uid="{00000000-0005-0000-0000-000016000000}"/>
    <cellStyle name="Navadno 3 4" xfId="23" xr:uid="{00000000-0005-0000-0000-000017000000}"/>
    <cellStyle name="Navadno 3 4 2 2" xfId="24" xr:uid="{00000000-0005-0000-0000-000018000000}"/>
    <cellStyle name="Navadno 30" xfId="25" xr:uid="{00000000-0005-0000-0000-000019000000}"/>
    <cellStyle name="Navadno 31" xfId="26" xr:uid="{00000000-0005-0000-0000-00001A000000}"/>
    <cellStyle name="Navadno 33 2" xfId="27" xr:uid="{00000000-0005-0000-0000-00001B000000}"/>
    <cellStyle name="Navadno 34" xfId="28" xr:uid="{00000000-0005-0000-0000-00001C000000}"/>
    <cellStyle name="Navadno 4" xfId="29" xr:uid="{00000000-0005-0000-0000-00001D000000}"/>
    <cellStyle name="Navadno 5" xfId="30" xr:uid="{00000000-0005-0000-0000-00001E000000}"/>
    <cellStyle name="Navadno 50" xfId="31" xr:uid="{00000000-0005-0000-0000-00001F000000}"/>
    <cellStyle name="Navadno 6" xfId="32" xr:uid="{00000000-0005-0000-0000-000020000000}"/>
    <cellStyle name="Navadno 6 2" xfId="51" xr:uid="{45BF3B26-43F0-4F83-B538-853125765D00}"/>
    <cellStyle name="Navadno 7" xfId="49" xr:uid="{E4483E48-88AF-47B1-8F42-F04D47941B65}"/>
    <cellStyle name="Navadno 78" xfId="33" xr:uid="{00000000-0005-0000-0000-000021000000}"/>
    <cellStyle name="Normal 10" xfId="34" xr:uid="{00000000-0005-0000-0000-000022000000}"/>
    <cellStyle name="Normal 2 2" xfId="35" xr:uid="{00000000-0005-0000-0000-000023000000}"/>
    <cellStyle name="Normal 2 2 2" xfId="50" xr:uid="{2FEE5138-74F7-46D8-BC53-904AB510A10E}"/>
    <cellStyle name="Normal 2 2 2 2" xfId="36" xr:uid="{00000000-0005-0000-0000-000024000000}"/>
    <cellStyle name="Normal 4" xfId="37" xr:uid="{00000000-0005-0000-0000-000025000000}"/>
    <cellStyle name="Normal 6 4" xfId="38" xr:uid="{00000000-0005-0000-0000-000026000000}"/>
    <cellStyle name="Normal 9 4 2" xfId="47" xr:uid="{2E188E89-132E-41D7-93CD-B9DCC9925F96}"/>
    <cellStyle name="Normal 9 4 2 2" xfId="48" xr:uid="{86EE5A03-9FCB-46AC-BA75-134DDA6F119F}"/>
    <cellStyle name="Valuta 2" xfId="39" xr:uid="{00000000-0005-0000-0000-000027000000}"/>
    <cellStyle name="Vejica 2" xfId="40" xr:uid="{00000000-0005-0000-0000-000028000000}"/>
    <cellStyle name="Vejica 2 2" xfId="41" xr:uid="{00000000-0005-0000-0000-000029000000}"/>
    <cellStyle name="Vejica 2 2 2" xfId="42" xr:uid="{00000000-0005-0000-0000-00002A000000}"/>
    <cellStyle name="Vejica 2 2 2 3" xfId="43" xr:uid="{00000000-0005-0000-0000-00002B000000}"/>
    <cellStyle name="Vejica 2 2 3" xfId="44" xr:uid="{00000000-0005-0000-0000-00002C000000}"/>
    <cellStyle name="Vejica 2 3" xfId="45" xr:uid="{00000000-0005-0000-0000-00002D000000}"/>
    <cellStyle name="Vejica 3" xfId="46" xr:uid="{00000000-0005-0000-0000-00002E000000}"/>
  </cellStyles>
  <dxfs count="17"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169" formatCode="#,##0.00\ &quot;€&quot;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169" formatCode="#,##0.00\ &quot;€&quot;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4" formatCode="#,##0.00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alignment horizontal="left" vertical="top" textRotation="0" wrapText="1" relativeIndent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numFmt numFmtId="30" formatCode="@"/>
      <alignment vertical="top" textRotation="0" wrapText="0" relativeIndent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Arial"/>
        <family val="2"/>
        <charset val="238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charset val="238"/>
        <scheme val="none"/>
      </font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charset val="238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  <dxf>
      <font>
        <b/>
        <i val="0"/>
      </font>
      <fill>
        <patternFill patternType="solid">
          <fgColor theme="8" tint="0.59996337778862885"/>
          <bgColor theme="8" tint="0.59996337778862885"/>
        </patternFill>
      </fill>
      <border diagonalUp="1">
        <left/>
        <right/>
        <top style="thin">
          <color auto="1"/>
        </top>
        <bottom style="thin">
          <color auto="1"/>
        </bottom>
        <diagonal style="thin">
          <color auto="1"/>
        </diagonal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hair">
          <color auto="1"/>
        </horizontal>
      </border>
    </dxf>
  </dxfs>
  <tableStyles count="1" defaultTableStyle="TableStyleMedium2" defaultPivotStyle="PivotStyleLight16">
    <tableStyle name="Popis del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a15" displayName="Tabela15" ref="B5:J430" headerRowDxfId="13" dataDxfId="11" totalsRowDxfId="9" headerRowBorderDxfId="12" tableBorderDxfId="10">
  <sortState xmlns:xlrd2="http://schemas.microsoft.com/office/spreadsheetml/2017/richdata2" ref="B6:J914">
    <sortCondition ref="B5:B914"/>
  </sortState>
  <tableColumns count="9">
    <tableColumn id="1" xr3:uid="{00000000-0010-0000-0000-000001000000}" name="ID." dataDxfId="8" dataCellStyle="Navadno 3 2">
      <calculatedColumnFormula>IF(TRIM(H6)&lt;&gt;"",COUNTA($H6:H$8),"")</calculatedColumnFormula>
    </tableColumn>
    <tableColumn id="2" xr3:uid="{00000000-0010-0000-0000-000002000000}" name="ID1." dataDxfId="7"/>
    <tableColumn id="3" xr3:uid="{00000000-0010-0000-0000-000003000000}" name="Postavka" dataDxfId="6"/>
    <tableColumn id="4" xr3:uid="{00000000-0010-0000-0000-000004000000}" name="Opis postavke" dataDxfId="5"/>
    <tableColumn id="5" xr3:uid="{00000000-0010-0000-0000-000005000000}" name="Opomba" dataDxfId="4"/>
    <tableColumn id="6" xr3:uid="{00000000-0010-0000-0000-000006000000}" name="Enota" dataDxfId="3"/>
    <tableColumn id="7" xr3:uid="{00000000-0010-0000-0000-000007000000}" name="Količina" dataDxfId="2"/>
    <tableColumn id="8" xr3:uid="{00000000-0010-0000-0000-000008000000}" name="Cena na enoto" dataDxfId="1"/>
    <tableColumn id="9" xr3:uid="{00000000-0010-0000-0000-000009000000}" name="Cena skup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isarna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8750-43E8-409E-8EC0-C3E70C3F3622}">
  <sheetPr>
    <pageSetUpPr fitToPage="1"/>
  </sheetPr>
  <dimension ref="A1:D23"/>
  <sheetViews>
    <sheetView tabSelected="1" zoomScaleNormal="100" zoomScaleSheetLayoutView="100" workbookViewId="0">
      <selection sqref="A1:C1"/>
    </sheetView>
  </sheetViews>
  <sheetFormatPr defaultColWidth="9.140625" defaultRowHeight="15" x14ac:dyDescent="0.25"/>
  <cols>
    <col min="1" max="1" width="6.7109375" style="93" customWidth="1"/>
    <col min="2" max="2" width="62.7109375" style="93" customWidth="1"/>
    <col min="3" max="3" width="15.7109375" style="95" customWidth="1"/>
    <col min="4" max="4" width="13.7109375" style="92" customWidth="1"/>
    <col min="5" max="16384" width="9.140625" style="92"/>
  </cols>
  <sheetData>
    <row r="1" spans="1:4" ht="33" customHeight="1" x14ac:dyDescent="0.25">
      <c r="A1" s="115" t="s">
        <v>732</v>
      </c>
      <c r="B1" s="115"/>
      <c r="C1" s="115"/>
      <c r="D1" s="91"/>
    </row>
    <row r="2" spans="1:4" ht="15" customHeight="1" x14ac:dyDescent="0.25">
      <c r="B2" s="94"/>
      <c r="D2" s="96"/>
    </row>
    <row r="3" spans="1:4" ht="15" customHeight="1" x14ac:dyDescent="0.25">
      <c r="B3" s="97" t="s">
        <v>733</v>
      </c>
      <c r="D3" s="96"/>
    </row>
    <row r="4" spans="1:4" ht="15" customHeight="1" thickBot="1" x14ac:dyDescent="0.3">
      <c r="B4" s="94"/>
      <c r="D4" s="96"/>
    </row>
    <row r="5" spans="1:4" ht="15" customHeight="1" thickBot="1" x14ac:dyDescent="0.3">
      <c r="A5" s="98" t="s">
        <v>734</v>
      </c>
      <c r="B5" s="98" t="s">
        <v>735</v>
      </c>
      <c r="C5" s="99" t="s">
        <v>736</v>
      </c>
      <c r="D5" s="96"/>
    </row>
    <row r="6" spans="1:4" x14ac:dyDescent="0.25">
      <c r="A6" s="100"/>
      <c r="B6" s="100"/>
      <c r="C6" s="101"/>
      <c r="D6" s="96"/>
    </row>
    <row r="7" spans="1:4" ht="15" customHeight="1" x14ac:dyDescent="0.25">
      <c r="A7" s="102">
        <f>'POPIS DEL'!A6</f>
        <v>1</v>
      </c>
      <c r="B7" s="103" t="str">
        <f>'POPIS DEL'!E6</f>
        <v>I.1.) SV NAPRAVE</v>
      </c>
      <c r="C7" s="104">
        <f>'POPIS DEL'!J6</f>
        <v>0</v>
      </c>
      <c r="D7" s="96"/>
    </row>
    <row r="8" spans="1:4" ht="15" customHeight="1" x14ac:dyDescent="0.25">
      <c r="A8" s="105">
        <f>'POPIS DEL'!A7</f>
        <v>2</v>
      </c>
      <c r="B8" s="106" t="str">
        <f>'POPIS DEL'!E7</f>
        <v>POSTAJNE SV NAPRAVE</v>
      </c>
      <c r="C8" s="107">
        <f>'POPIS DEL'!J7</f>
        <v>0</v>
      </c>
      <c r="D8" s="96"/>
    </row>
    <row r="9" spans="1:4" ht="15" customHeight="1" x14ac:dyDescent="0.25">
      <c r="A9" s="105">
        <f>'POPIS DEL'!A90</f>
        <v>2</v>
      </c>
      <c r="B9" s="106" t="str">
        <f>'POPIS DEL'!E90</f>
        <v>NAPAJALNE NAPRAVE</v>
      </c>
      <c r="C9" s="107">
        <f>'POPIS DEL'!J90</f>
        <v>0</v>
      </c>
      <c r="D9" s="96"/>
    </row>
    <row r="10" spans="1:4" ht="15" customHeight="1" x14ac:dyDescent="0.25">
      <c r="A10" s="105">
        <f>'POPIS DEL'!A105</f>
        <v>2</v>
      </c>
      <c r="B10" s="106" t="str">
        <f>'POPIS DEL'!E105</f>
        <v>ZUNANJE NAPRAVE</v>
      </c>
      <c r="C10" s="107">
        <f>'POPIS DEL'!J105</f>
        <v>0</v>
      </c>
      <c r="D10" s="96"/>
    </row>
    <row r="11" spans="1:4" ht="15" customHeight="1" x14ac:dyDescent="0.25">
      <c r="A11" s="105">
        <f>'POPIS DEL'!A114</f>
        <v>2</v>
      </c>
      <c r="B11" s="106" t="str">
        <f>'POPIS DEL'!E114</f>
        <v>VMESNA ZAVAROVANJA</v>
      </c>
      <c r="C11" s="107">
        <f>'POPIS DEL'!J114</f>
        <v>0</v>
      </c>
      <c r="D11" s="96"/>
    </row>
    <row r="12" spans="1:4" ht="15" customHeight="1" x14ac:dyDescent="0.25">
      <c r="A12" s="105">
        <f>'POPIS DEL'!A171</f>
        <v>2</v>
      </c>
      <c r="B12" s="106" t="str">
        <f>'POPIS DEL'!E171</f>
        <v>NPr 87.4 (SOLKAN)</v>
      </c>
      <c r="C12" s="107">
        <f>'POPIS DEL'!J171</f>
        <v>0</v>
      </c>
      <c r="D12" s="96"/>
    </row>
    <row r="13" spans="1:4" ht="15" customHeight="1" x14ac:dyDescent="0.25">
      <c r="A13" s="105">
        <f>'POPIS DEL'!A252</f>
        <v>2</v>
      </c>
      <c r="B13" s="106" t="str">
        <f>'POPIS DEL'!E252</f>
        <v>NPr 89.3 (ERJAVČEVA)</v>
      </c>
      <c r="C13" s="107">
        <f>'POPIS DEL'!J252</f>
        <v>0</v>
      </c>
      <c r="D13" s="96"/>
    </row>
    <row r="14" spans="1:4" ht="15" customHeight="1" x14ac:dyDescent="0.25">
      <c r="A14" s="105">
        <f>'POPIS DEL'!A339</f>
        <v>2</v>
      </c>
      <c r="B14" s="106" t="str">
        <f>'POPIS DEL'!E339</f>
        <v>NPr 90.0 (RAFUT)</v>
      </c>
      <c r="C14" s="107">
        <f>'POPIS DEL'!J339</f>
        <v>0</v>
      </c>
      <c r="D14" s="96"/>
    </row>
    <row r="15" spans="1:4" ht="15" customHeight="1" x14ac:dyDescent="0.25">
      <c r="A15" s="105">
        <f>'POPIS DEL'!A425</f>
        <v>2</v>
      </c>
      <c r="B15" s="106" t="str">
        <f>'POPIS DEL'!E425</f>
        <v>OSTALA IN SPLOŠNA DELA</v>
      </c>
      <c r="C15" s="107">
        <f>'POPIS DEL'!J425</f>
        <v>0</v>
      </c>
      <c r="D15" s="96"/>
    </row>
    <row r="16" spans="1:4" ht="15" customHeight="1" x14ac:dyDescent="0.25">
      <c r="A16" s="100"/>
      <c r="B16" s="100"/>
      <c r="C16" s="108"/>
      <c r="D16" s="96"/>
    </row>
    <row r="17" spans="1:4" ht="33.75" x14ac:dyDescent="0.25">
      <c r="A17" s="109"/>
      <c r="B17" s="109" t="s">
        <v>737</v>
      </c>
      <c r="C17" s="110"/>
      <c r="D17" s="96"/>
    </row>
    <row r="18" spans="1:4" ht="15" customHeight="1" x14ac:dyDescent="0.25">
      <c r="A18" s="111"/>
      <c r="B18" s="111" t="s">
        <v>738</v>
      </c>
      <c r="C18" s="112">
        <f>C7</f>
        <v>0</v>
      </c>
      <c r="D18" s="96"/>
    </row>
    <row r="19" spans="1:4" x14ac:dyDescent="0.25">
      <c r="A19" s="111"/>
      <c r="B19" s="111" t="s">
        <v>742</v>
      </c>
      <c r="C19" s="112">
        <f>ROUND(C18*5%,2)</f>
        <v>0</v>
      </c>
      <c r="D19" s="96"/>
    </row>
    <row r="20" spans="1:4" x14ac:dyDescent="0.25">
      <c r="A20" s="113"/>
      <c r="B20" s="113" t="s">
        <v>739</v>
      </c>
      <c r="C20" s="110">
        <f>C18+C19</f>
        <v>0</v>
      </c>
      <c r="D20" s="96"/>
    </row>
    <row r="21" spans="1:4" ht="15" customHeight="1" x14ac:dyDescent="0.25">
      <c r="A21" s="111"/>
      <c r="B21" s="111" t="s">
        <v>740</v>
      </c>
      <c r="C21" s="112">
        <f>ROUND(C20*22%,2)</f>
        <v>0</v>
      </c>
      <c r="D21" s="96"/>
    </row>
    <row r="22" spans="1:4" ht="15" customHeight="1" x14ac:dyDescent="0.25">
      <c r="A22" s="113"/>
      <c r="B22" s="113" t="s">
        <v>741</v>
      </c>
      <c r="C22" s="110">
        <f>C20+C21</f>
        <v>0</v>
      </c>
      <c r="D22" s="114"/>
    </row>
    <row r="23" spans="1:4" x14ac:dyDescent="0.25">
      <c r="D23" s="114"/>
    </row>
  </sheetData>
  <sheetProtection algorithmName="SHA-512" hashValue="rh7yVBnb5Ehj13s2myAliyKeIKjE1xtmreZ6qA104BA0xP3AM56P3MNjJUlQxp0El0plTTktVcxmU1j/foi0ow==" saltValue="pkF9y00lRqDl0yeNBiN+bw==" spinCount="100000" sheet="1" objects="1" scenarios="1"/>
  <mergeCells count="1">
    <mergeCell ref="A1:C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9"/>
  <sheetViews>
    <sheetView zoomScaleNormal="100" zoomScaleSheetLayoutView="100" workbookViewId="0"/>
  </sheetViews>
  <sheetFormatPr defaultColWidth="9.140625" defaultRowHeight="12.75" x14ac:dyDescent="0.25"/>
  <cols>
    <col min="1" max="1" width="6.7109375" style="30" customWidth="1"/>
    <col min="2" max="2" width="6.7109375" style="84" customWidth="1"/>
    <col min="3" max="3" width="6.7109375" style="31" customWidth="1"/>
    <col min="4" max="4" width="8.7109375" style="32" customWidth="1"/>
    <col min="5" max="5" width="45.7109375" style="38" customWidth="1"/>
    <col min="6" max="6" width="30.7109375" style="33" customWidth="1"/>
    <col min="7" max="7" width="11.7109375" style="34" customWidth="1"/>
    <col min="8" max="8" width="11.7109375" style="35" customWidth="1"/>
    <col min="9" max="10" width="15.7109375" style="36" customWidth="1"/>
    <col min="11" max="11" width="9.140625" style="37"/>
    <col min="12" max="12" width="9.140625" style="89" customWidth="1"/>
    <col min="13" max="16384" width="9.140625" style="37"/>
  </cols>
  <sheetData>
    <row r="1" spans="1:13" x14ac:dyDescent="0.25">
      <c r="E1" s="5" t="s">
        <v>721</v>
      </c>
    </row>
    <row r="3" spans="1:13" x14ac:dyDescent="0.25">
      <c r="E3" s="39" t="s">
        <v>722</v>
      </c>
    </row>
    <row r="5" spans="1:13" s="40" customFormat="1" x14ac:dyDescent="0.25">
      <c r="A5" s="3" t="s">
        <v>697</v>
      </c>
      <c r="B5" s="4" t="s">
        <v>724</v>
      </c>
      <c r="C5" s="4" t="s">
        <v>725</v>
      </c>
      <c r="D5" s="2" t="s">
        <v>726</v>
      </c>
      <c r="E5" s="6" t="s">
        <v>0</v>
      </c>
      <c r="F5" s="6" t="s">
        <v>1</v>
      </c>
      <c r="G5" s="6" t="s">
        <v>727</v>
      </c>
      <c r="H5" s="7" t="s">
        <v>2</v>
      </c>
      <c r="I5" s="8" t="s">
        <v>728</v>
      </c>
      <c r="J5" s="8" t="s">
        <v>729</v>
      </c>
      <c r="L5" s="88"/>
      <c r="M5" s="81"/>
    </row>
    <row r="6" spans="1:13" x14ac:dyDescent="0.25">
      <c r="A6" s="41">
        <v>1</v>
      </c>
      <c r="B6" s="41"/>
      <c r="C6" s="42" t="s">
        <v>12</v>
      </c>
      <c r="D6" s="28" t="s">
        <v>12</v>
      </c>
      <c r="E6" s="13" t="s">
        <v>723</v>
      </c>
      <c r="F6" s="14"/>
      <c r="G6" s="15"/>
      <c r="H6" s="16"/>
      <c r="I6" s="17"/>
      <c r="J6" s="29">
        <f>J7+J90+J105+J114+J171+J252+J339+J425</f>
        <v>0</v>
      </c>
      <c r="K6" s="43"/>
      <c r="L6" s="88"/>
    </row>
    <row r="7" spans="1:13" x14ac:dyDescent="0.25">
      <c r="A7" s="44">
        <v>2</v>
      </c>
      <c r="B7" s="44"/>
      <c r="C7" s="45" t="s">
        <v>12</v>
      </c>
      <c r="D7" s="22" t="s">
        <v>13</v>
      </c>
      <c r="E7" s="46" t="s">
        <v>14</v>
      </c>
      <c r="F7" s="47"/>
      <c r="G7" s="18"/>
      <c r="H7" s="19"/>
      <c r="I7" s="20"/>
      <c r="J7" s="20">
        <f>J8+J15+J23+J55</f>
        <v>0</v>
      </c>
      <c r="K7" s="48"/>
      <c r="L7" s="88"/>
    </row>
    <row r="8" spans="1:13" x14ac:dyDescent="0.25">
      <c r="A8" s="49">
        <v>3</v>
      </c>
      <c r="B8" s="49" t="str">
        <f>IF(TRIM(H8)&lt;&gt;"",COUNTA($H$8:H8),"")</f>
        <v/>
      </c>
      <c r="C8" s="50" t="s">
        <v>12</v>
      </c>
      <c r="D8" s="51" t="s">
        <v>15</v>
      </c>
      <c r="E8" s="52" t="s">
        <v>14</v>
      </c>
      <c r="F8" s="52"/>
      <c r="G8" s="53"/>
      <c r="H8" s="54"/>
      <c r="I8" s="55"/>
      <c r="J8" s="21">
        <f>SUM(J9:J14)</f>
        <v>0</v>
      </c>
      <c r="K8" s="48"/>
      <c r="L8" s="88"/>
    </row>
    <row r="9" spans="1:13" ht="22.5" x14ac:dyDescent="0.25">
      <c r="A9" s="56"/>
      <c r="B9" s="85">
        <f>IF(TRIM(H9)&lt;&gt;"",COUNTA($H$8:H9),"")</f>
        <v>1</v>
      </c>
      <c r="C9" s="57" t="s">
        <v>12</v>
      </c>
      <c r="D9" s="26" t="s">
        <v>19</v>
      </c>
      <c r="E9" s="58" t="s">
        <v>20</v>
      </c>
      <c r="F9" s="58"/>
      <c r="G9" s="1" t="s">
        <v>4</v>
      </c>
      <c r="H9" s="59">
        <v>176</v>
      </c>
      <c r="I9" s="82">
        <v>0</v>
      </c>
      <c r="J9" s="9">
        <f t="shared" ref="J9:J65" si="0">IF(ISNUMBER(H9),ROUND(H9*I9,2),"")</f>
        <v>0</v>
      </c>
      <c r="K9" s="48"/>
      <c r="L9" s="88"/>
    </row>
    <row r="10" spans="1:13" ht="22.5" x14ac:dyDescent="0.25">
      <c r="A10" s="56"/>
      <c r="B10" s="85">
        <f>IF(TRIM(H10)&lt;&gt;"",COUNTA($H$8:H10),"")</f>
        <v>2</v>
      </c>
      <c r="C10" s="57" t="s">
        <v>12</v>
      </c>
      <c r="D10" s="26" t="s">
        <v>21</v>
      </c>
      <c r="E10" s="58" t="s">
        <v>22</v>
      </c>
      <c r="F10" s="58" t="s">
        <v>23</v>
      </c>
      <c r="G10" s="1" t="s">
        <v>7</v>
      </c>
      <c r="H10" s="59">
        <v>850</v>
      </c>
      <c r="I10" s="82">
        <v>0</v>
      </c>
      <c r="J10" s="9">
        <f t="shared" si="0"/>
        <v>0</v>
      </c>
      <c r="L10" s="88"/>
    </row>
    <row r="11" spans="1:13" ht="22.5" x14ac:dyDescent="0.25">
      <c r="A11" s="60"/>
      <c r="B11" s="86">
        <f>IF(TRIM(H11)&lt;&gt;"",COUNTA($H$8:H11),"")</f>
        <v>3</v>
      </c>
      <c r="C11" s="61" t="s">
        <v>12</v>
      </c>
      <c r="D11" s="26" t="s">
        <v>24</v>
      </c>
      <c r="E11" s="62" t="s">
        <v>708</v>
      </c>
      <c r="F11" s="62" t="s">
        <v>23</v>
      </c>
      <c r="G11" s="63" t="s">
        <v>4</v>
      </c>
      <c r="H11" s="59">
        <v>17</v>
      </c>
      <c r="I11" s="82">
        <v>0</v>
      </c>
      <c r="J11" s="9">
        <f t="shared" si="0"/>
        <v>0</v>
      </c>
      <c r="L11" s="88"/>
    </row>
    <row r="12" spans="1:13" ht="22.5" x14ac:dyDescent="0.25">
      <c r="A12" s="56"/>
      <c r="B12" s="85">
        <f>IF(TRIM(H12)&lt;&gt;"",COUNTA($H$8:H12),"")</f>
        <v>4</v>
      </c>
      <c r="C12" s="57" t="s">
        <v>12</v>
      </c>
      <c r="D12" s="26" t="s">
        <v>26</v>
      </c>
      <c r="E12" s="58" t="s">
        <v>25</v>
      </c>
      <c r="F12" s="58"/>
      <c r="G12" s="1" t="s">
        <v>3</v>
      </c>
      <c r="H12" s="59">
        <v>1</v>
      </c>
      <c r="I12" s="82">
        <v>0</v>
      </c>
      <c r="J12" s="9">
        <f t="shared" si="0"/>
        <v>0</v>
      </c>
      <c r="L12" s="88"/>
    </row>
    <row r="13" spans="1:13" ht="22.5" x14ac:dyDescent="0.25">
      <c r="A13" s="56"/>
      <c r="B13" s="85">
        <f>IF(TRIM(H13)&lt;&gt;"",COUNTA($H$8:H13),"")</f>
        <v>5</v>
      </c>
      <c r="C13" s="57" t="s">
        <v>12</v>
      </c>
      <c r="D13" s="26" t="s">
        <v>28</v>
      </c>
      <c r="E13" s="58" t="s">
        <v>27</v>
      </c>
      <c r="F13" s="58"/>
      <c r="G13" s="1" t="s">
        <v>4</v>
      </c>
      <c r="H13" s="59">
        <v>1</v>
      </c>
      <c r="I13" s="82">
        <v>0</v>
      </c>
      <c r="J13" s="9">
        <f t="shared" si="0"/>
        <v>0</v>
      </c>
      <c r="L13" s="88"/>
    </row>
    <row r="14" spans="1:13" ht="67.5" x14ac:dyDescent="0.25">
      <c r="A14" s="56"/>
      <c r="B14" s="85">
        <f>IF(TRIM(H14)&lt;&gt;"",COUNTA($H$8:H14),"")</f>
        <v>6</v>
      </c>
      <c r="C14" s="57" t="s">
        <v>12</v>
      </c>
      <c r="D14" s="26" t="s">
        <v>30</v>
      </c>
      <c r="E14" s="58" t="s">
        <v>29</v>
      </c>
      <c r="F14" s="58"/>
      <c r="G14" s="1" t="s">
        <v>3</v>
      </c>
      <c r="H14" s="59">
        <v>1</v>
      </c>
      <c r="I14" s="82">
        <v>0</v>
      </c>
      <c r="J14" s="9">
        <f t="shared" si="0"/>
        <v>0</v>
      </c>
      <c r="L14" s="88"/>
    </row>
    <row r="15" spans="1:13" x14ac:dyDescent="0.25">
      <c r="A15" s="49">
        <v>3</v>
      </c>
      <c r="B15" s="49" t="str">
        <f>IF(TRIM(H15)&lt;&gt;"",COUNTA($H$8:H15),"")</f>
        <v/>
      </c>
      <c r="C15" s="50" t="s">
        <v>12</v>
      </c>
      <c r="D15" s="51" t="s">
        <v>16</v>
      </c>
      <c r="E15" s="52" t="s">
        <v>31</v>
      </c>
      <c r="F15" s="52"/>
      <c r="G15" s="53"/>
      <c r="H15" s="54"/>
      <c r="I15" s="55"/>
      <c r="J15" s="21">
        <f>SUM(J16:J22)</f>
        <v>0</v>
      </c>
      <c r="L15" s="88"/>
    </row>
    <row r="16" spans="1:13" ht="33.75" x14ac:dyDescent="0.25">
      <c r="A16" s="56"/>
      <c r="B16" s="85" t="str">
        <f>IF(TRIM(H16)&lt;&gt;"",COUNTA($H$8:H16),"")</f>
        <v/>
      </c>
      <c r="C16" s="57" t="s">
        <v>12</v>
      </c>
      <c r="D16" s="26" t="s">
        <v>32</v>
      </c>
      <c r="E16" s="58" t="s">
        <v>33</v>
      </c>
      <c r="F16" s="58"/>
      <c r="G16" s="1"/>
      <c r="H16" s="64" t="s">
        <v>6</v>
      </c>
      <c r="I16" s="10"/>
      <c r="J16" s="9" t="str">
        <f t="shared" si="0"/>
        <v/>
      </c>
      <c r="L16" s="88"/>
    </row>
    <row r="17" spans="1:12" ht="22.5" x14ac:dyDescent="0.25">
      <c r="A17" s="56"/>
      <c r="B17" s="85">
        <f>IF(TRIM(H17)&lt;&gt;"",COUNTA($H$8:H17),"")</f>
        <v>8</v>
      </c>
      <c r="C17" s="57" t="s">
        <v>12</v>
      </c>
      <c r="D17" s="26" t="s">
        <v>34</v>
      </c>
      <c r="E17" s="58" t="s">
        <v>35</v>
      </c>
      <c r="F17" s="58"/>
      <c r="G17" s="1" t="s">
        <v>4</v>
      </c>
      <c r="H17" s="59">
        <v>140</v>
      </c>
      <c r="I17" s="82">
        <v>0</v>
      </c>
      <c r="J17" s="9">
        <f t="shared" si="0"/>
        <v>0</v>
      </c>
      <c r="L17" s="88"/>
    </row>
    <row r="18" spans="1:12" ht="22.5" x14ac:dyDescent="0.25">
      <c r="A18" s="56"/>
      <c r="B18" s="85">
        <f>IF(TRIM(H18)&lt;&gt;"",COUNTA($H$8:H18),"")</f>
        <v>9</v>
      </c>
      <c r="C18" s="57" t="s">
        <v>12</v>
      </c>
      <c r="D18" s="26" t="s">
        <v>36</v>
      </c>
      <c r="E18" s="58" t="s">
        <v>37</v>
      </c>
      <c r="F18" s="58"/>
      <c r="G18" s="1" t="s">
        <v>4</v>
      </c>
      <c r="H18" s="59">
        <v>15</v>
      </c>
      <c r="I18" s="82">
        <v>0</v>
      </c>
      <c r="J18" s="9">
        <f t="shared" si="0"/>
        <v>0</v>
      </c>
      <c r="L18" s="88"/>
    </row>
    <row r="19" spans="1:12" ht="22.5" x14ac:dyDescent="0.25">
      <c r="A19" s="56"/>
      <c r="B19" s="85">
        <f>IF(TRIM(H19)&lt;&gt;"",COUNTA($H$8:H19),"")</f>
        <v>10</v>
      </c>
      <c r="C19" s="57" t="s">
        <v>12</v>
      </c>
      <c r="D19" s="26" t="s">
        <v>38</v>
      </c>
      <c r="E19" s="58" t="s">
        <v>39</v>
      </c>
      <c r="F19" s="58"/>
      <c r="G19" s="1" t="s">
        <v>4</v>
      </c>
      <c r="H19" s="59">
        <v>140</v>
      </c>
      <c r="I19" s="82">
        <v>0</v>
      </c>
      <c r="J19" s="9">
        <f t="shared" si="0"/>
        <v>0</v>
      </c>
      <c r="L19" s="88"/>
    </row>
    <row r="20" spans="1:12" ht="22.5" x14ac:dyDescent="0.25">
      <c r="A20" s="56"/>
      <c r="B20" s="85">
        <f>IF(TRIM(H20)&lt;&gt;"",COUNTA($H$8:H20),"")</f>
        <v>11</v>
      </c>
      <c r="C20" s="57" t="s">
        <v>12</v>
      </c>
      <c r="D20" s="26" t="s">
        <v>40</v>
      </c>
      <c r="E20" s="58" t="s">
        <v>41</v>
      </c>
      <c r="F20" s="58"/>
      <c r="G20" s="1" t="s">
        <v>4</v>
      </c>
      <c r="H20" s="59">
        <v>15</v>
      </c>
      <c r="I20" s="82">
        <v>0</v>
      </c>
      <c r="J20" s="9">
        <f t="shared" si="0"/>
        <v>0</v>
      </c>
      <c r="L20" s="88"/>
    </row>
    <row r="21" spans="1:12" x14ac:dyDescent="0.25">
      <c r="A21" s="56"/>
      <c r="B21" s="85">
        <f>IF(TRIM(H21)&lt;&gt;"",COUNTA($H$8:H21),"")</f>
        <v>12</v>
      </c>
      <c r="C21" s="57" t="s">
        <v>12</v>
      </c>
      <c r="D21" s="26" t="s">
        <v>42</v>
      </c>
      <c r="E21" s="65" t="s">
        <v>43</v>
      </c>
      <c r="F21" s="65"/>
      <c r="G21" s="1" t="s">
        <v>3</v>
      </c>
      <c r="H21" s="66">
        <v>2</v>
      </c>
      <c r="I21" s="83">
        <v>0</v>
      </c>
      <c r="J21" s="9">
        <f t="shared" si="0"/>
        <v>0</v>
      </c>
      <c r="L21" s="88"/>
    </row>
    <row r="22" spans="1:12" x14ac:dyDescent="0.25">
      <c r="A22" s="56"/>
      <c r="B22" s="85">
        <f>IF(TRIM(H22)&lt;&gt;"",COUNTA($H$8:H22),"")</f>
        <v>13</v>
      </c>
      <c r="C22" s="57" t="s">
        <v>12</v>
      </c>
      <c r="D22" s="26" t="s">
        <v>44</v>
      </c>
      <c r="E22" s="65" t="s">
        <v>45</v>
      </c>
      <c r="F22" s="65"/>
      <c r="G22" s="1" t="s">
        <v>7</v>
      </c>
      <c r="H22" s="66">
        <v>4</v>
      </c>
      <c r="I22" s="83">
        <v>0</v>
      </c>
      <c r="J22" s="9">
        <f t="shared" si="0"/>
        <v>0</v>
      </c>
      <c r="L22" s="88"/>
    </row>
    <row r="23" spans="1:12" x14ac:dyDescent="0.25">
      <c r="A23" s="49">
        <v>3</v>
      </c>
      <c r="B23" s="49" t="str">
        <f>IF(TRIM(H23)&lt;&gt;"",COUNTA($H$8:H23),"")</f>
        <v/>
      </c>
      <c r="C23" s="50" t="s">
        <v>12</v>
      </c>
      <c r="D23" s="51" t="s">
        <v>17</v>
      </c>
      <c r="E23" s="52" t="s">
        <v>46</v>
      </c>
      <c r="F23" s="52"/>
      <c r="G23" s="53"/>
      <c r="H23" s="54"/>
      <c r="I23" s="55"/>
      <c r="J23" s="21">
        <f>SUM(J24:J54)</f>
        <v>0</v>
      </c>
      <c r="L23" s="88"/>
    </row>
    <row r="24" spans="1:12" x14ac:dyDescent="0.25">
      <c r="A24" s="56"/>
      <c r="B24" s="85">
        <f>IF(TRIM(H24)&lt;&gt;"",COUNTA($H$8:H24),"")</f>
        <v>14</v>
      </c>
      <c r="C24" s="57" t="s">
        <v>12</v>
      </c>
      <c r="D24" s="26" t="s">
        <v>47</v>
      </c>
      <c r="E24" s="65" t="s">
        <v>703</v>
      </c>
      <c r="F24" s="65"/>
      <c r="G24" s="1" t="s">
        <v>3</v>
      </c>
      <c r="H24" s="66">
        <v>4</v>
      </c>
      <c r="I24" s="83">
        <v>0</v>
      </c>
      <c r="J24" s="9">
        <f t="shared" si="0"/>
        <v>0</v>
      </c>
      <c r="L24" s="88"/>
    </row>
    <row r="25" spans="1:12" x14ac:dyDescent="0.25">
      <c r="A25" s="56"/>
      <c r="B25" s="85">
        <f>IF(TRIM(H25)&lt;&gt;"",COUNTA($H$8:H25),"")</f>
        <v>15</v>
      </c>
      <c r="C25" s="57" t="s">
        <v>12</v>
      </c>
      <c r="D25" s="26" t="s">
        <v>48</v>
      </c>
      <c r="E25" s="65" t="s">
        <v>49</v>
      </c>
      <c r="F25" s="65"/>
      <c r="G25" s="1" t="s">
        <v>4</v>
      </c>
      <c r="H25" s="66">
        <v>22</v>
      </c>
      <c r="I25" s="83">
        <v>0</v>
      </c>
      <c r="J25" s="9">
        <f t="shared" si="0"/>
        <v>0</v>
      </c>
      <c r="L25" s="88"/>
    </row>
    <row r="26" spans="1:12" x14ac:dyDescent="0.25">
      <c r="A26" s="56"/>
      <c r="B26" s="85">
        <f>IF(TRIM(H26)&lt;&gt;"",COUNTA($H$8:H26),"")</f>
        <v>16</v>
      </c>
      <c r="C26" s="57" t="s">
        <v>12</v>
      </c>
      <c r="D26" s="26" t="s">
        <v>50</v>
      </c>
      <c r="E26" s="65" t="s">
        <v>51</v>
      </c>
      <c r="F26" s="65"/>
      <c r="G26" s="1" t="s">
        <v>4</v>
      </c>
      <c r="H26" s="66">
        <v>10</v>
      </c>
      <c r="I26" s="83">
        <v>0</v>
      </c>
      <c r="J26" s="9">
        <f t="shared" si="0"/>
        <v>0</v>
      </c>
      <c r="L26" s="88"/>
    </row>
    <row r="27" spans="1:12" x14ac:dyDescent="0.25">
      <c r="A27" s="56"/>
      <c r="B27" s="85">
        <f>IF(TRIM(H27)&lt;&gt;"",COUNTA($H$8:H27),"")</f>
        <v>17</v>
      </c>
      <c r="C27" s="57" t="s">
        <v>12</v>
      </c>
      <c r="D27" s="26" t="s">
        <v>52</v>
      </c>
      <c r="E27" s="65" t="s">
        <v>53</v>
      </c>
      <c r="F27" s="65"/>
      <c r="G27" s="1" t="s">
        <v>4</v>
      </c>
      <c r="H27" s="66">
        <v>6</v>
      </c>
      <c r="I27" s="83">
        <v>0</v>
      </c>
      <c r="J27" s="9">
        <f t="shared" si="0"/>
        <v>0</v>
      </c>
      <c r="L27" s="88"/>
    </row>
    <row r="28" spans="1:12" x14ac:dyDescent="0.25">
      <c r="A28" s="56"/>
      <c r="B28" s="85">
        <f>IF(TRIM(H28)&lt;&gt;"",COUNTA($H$8:H28),"")</f>
        <v>18</v>
      </c>
      <c r="C28" s="57" t="s">
        <v>12</v>
      </c>
      <c r="D28" s="26" t="s">
        <v>54</v>
      </c>
      <c r="E28" s="65" t="s">
        <v>55</v>
      </c>
      <c r="F28" s="65"/>
      <c r="G28" s="1" t="s">
        <v>4</v>
      </c>
      <c r="H28" s="66">
        <v>3</v>
      </c>
      <c r="I28" s="83">
        <v>0</v>
      </c>
      <c r="J28" s="9">
        <f t="shared" si="0"/>
        <v>0</v>
      </c>
      <c r="L28" s="88"/>
    </row>
    <row r="29" spans="1:12" x14ac:dyDescent="0.25">
      <c r="A29" s="60"/>
      <c r="B29" s="86">
        <f>IF(TRIM(H29)&lt;&gt;"",COUNTA($H$8:H29),"")</f>
        <v>19</v>
      </c>
      <c r="C29" s="61" t="s">
        <v>12</v>
      </c>
      <c r="D29" s="26" t="s">
        <v>56</v>
      </c>
      <c r="E29" s="67" t="s">
        <v>704</v>
      </c>
      <c r="F29" s="67"/>
      <c r="G29" s="63" t="s">
        <v>4</v>
      </c>
      <c r="H29" s="66">
        <v>6</v>
      </c>
      <c r="I29" s="83">
        <v>0</v>
      </c>
      <c r="J29" s="9">
        <f t="shared" si="0"/>
        <v>0</v>
      </c>
      <c r="L29" s="88"/>
    </row>
    <row r="30" spans="1:12" ht="22.5" x14ac:dyDescent="0.25">
      <c r="A30" s="60"/>
      <c r="B30" s="86">
        <f>IF(TRIM(H30)&lt;&gt;"",COUNTA($H$8:H30),"")</f>
        <v>20</v>
      </c>
      <c r="C30" s="57" t="s">
        <v>12</v>
      </c>
      <c r="D30" s="26" t="s">
        <v>58</v>
      </c>
      <c r="E30" s="67" t="s">
        <v>705</v>
      </c>
      <c r="F30" s="67"/>
      <c r="G30" s="63" t="s">
        <v>3</v>
      </c>
      <c r="H30" s="66">
        <v>22</v>
      </c>
      <c r="I30" s="83">
        <v>0</v>
      </c>
      <c r="J30" s="9">
        <f t="shared" si="0"/>
        <v>0</v>
      </c>
      <c r="L30" s="88"/>
    </row>
    <row r="31" spans="1:12" x14ac:dyDescent="0.25">
      <c r="A31" s="56"/>
      <c r="B31" s="85">
        <f>IF(TRIM(H31)&lt;&gt;"",COUNTA($H$8:H31),"")</f>
        <v>21</v>
      </c>
      <c r="C31" s="57" t="s">
        <v>12</v>
      </c>
      <c r="D31" s="26" t="s">
        <v>60</v>
      </c>
      <c r="E31" s="65" t="s">
        <v>57</v>
      </c>
      <c r="F31" s="65"/>
      <c r="G31" s="1" t="s">
        <v>4</v>
      </c>
      <c r="H31" s="66">
        <v>6</v>
      </c>
      <c r="I31" s="83">
        <v>0</v>
      </c>
      <c r="J31" s="9">
        <f t="shared" si="0"/>
        <v>0</v>
      </c>
      <c r="L31" s="88"/>
    </row>
    <row r="32" spans="1:12" x14ac:dyDescent="0.25">
      <c r="A32" s="56"/>
      <c r="B32" s="85">
        <f>IF(TRIM(H32)&lt;&gt;"",COUNTA($H$8:H32),"")</f>
        <v>22</v>
      </c>
      <c r="C32" s="57" t="s">
        <v>12</v>
      </c>
      <c r="D32" s="26" t="s">
        <v>61</v>
      </c>
      <c r="E32" s="65" t="s">
        <v>59</v>
      </c>
      <c r="F32" s="65"/>
      <c r="G32" s="1" t="s">
        <v>4</v>
      </c>
      <c r="H32" s="66">
        <v>5</v>
      </c>
      <c r="I32" s="83">
        <v>0</v>
      </c>
      <c r="J32" s="9">
        <f t="shared" si="0"/>
        <v>0</v>
      </c>
      <c r="L32" s="88"/>
    </row>
    <row r="33" spans="1:13" x14ac:dyDescent="0.25">
      <c r="A33" s="56"/>
      <c r="B33" s="85">
        <f>IF(TRIM(H33)&lt;&gt;"",COUNTA($H$8:H33),"")</f>
        <v>23</v>
      </c>
      <c r="C33" s="57" t="s">
        <v>12</v>
      </c>
      <c r="D33" s="26" t="s">
        <v>64</v>
      </c>
      <c r="E33" s="65" t="s">
        <v>62</v>
      </c>
      <c r="F33" s="65"/>
      <c r="G33" s="1" t="s">
        <v>4</v>
      </c>
      <c r="H33" s="66">
        <v>13</v>
      </c>
      <c r="I33" s="83">
        <v>0</v>
      </c>
      <c r="J33" s="9">
        <f t="shared" si="0"/>
        <v>0</v>
      </c>
      <c r="L33" s="88"/>
    </row>
    <row r="34" spans="1:13" x14ac:dyDescent="0.25">
      <c r="A34" s="56"/>
      <c r="B34" s="85">
        <f>IF(TRIM(H34)&lt;&gt;"",COUNTA($H$8:H34),"")</f>
        <v>24</v>
      </c>
      <c r="C34" s="57" t="s">
        <v>12</v>
      </c>
      <c r="D34" s="26" t="s">
        <v>66</v>
      </c>
      <c r="E34" s="65" t="s">
        <v>63</v>
      </c>
      <c r="F34" s="65"/>
      <c r="G34" s="1" t="s">
        <v>4</v>
      </c>
      <c r="H34" s="66">
        <v>30</v>
      </c>
      <c r="I34" s="83">
        <v>0</v>
      </c>
      <c r="J34" s="9">
        <f t="shared" si="0"/>
        <v>0</v>
      </c>
      <c r="L34" s="88"/>
    </row>
    <row r="35" spans="1:13" x14ac:dyDescent="0.25">
      <c r="A35" s="56"/>
      <c r="B35" s="85">
        <f>IF(TRIM(H35)&lt;&gt;"",COUNTA($H$8:H35),"")</f>
        <v>25</v>
      </c>
      <c r="C35" s="61" t="s">
        <v>12</v>
      </c>
      <c r="D35" s="26" t="s">
        <v>68</v>
      </c>
      <c r="E35" s="65" t="s">
        <v>65</v>
      </c>
      <c r="F35" s="65"/>
      <c r="G35" s="1" t="s">
        <v>4</v>
      </c>
      <c r="H35" s="66">
        <v>4</v>
      </c>
      <c r="I35" s="83">
        <v>0</v>
      </c>
      <c r="J35" s="9">
        <f t="shared" si="0"/>
        <v>0</v>
      </c>
      <c r="L35" s="88"/>
    </row>
    <row r="36" spans="1:13" x14ac:dyDescent="0.25">
      <c r="A36" s="56"/>
      <c r="B36" s="85">
        <f>IF(TRIM(H36)&lt;&gt;"",COUNTA($H$8:H36),"")</f>
        <v>26</v>
      </c>
      <c r="C36" s="57" t="s">
        <v>12</v>
      </c>
      <c r="D36" s="26" t="s">
        <v>70</v>
      </c>
      <c r="E36" s="65" t="s">
        <v>67</v>
      </c>
      <c r="F36" s="65"/>
      <c r="G36" s="1" t="s">
        <v>4</v>
      </c>
      <c r="H36" s="66">
        <v>4</v>
      </c>
      <c r="I36" s="83">
        <v>0</v>
      </c>
      <c r="J36" s="9">
        <f t="shared" si="0"/>
        <v>0</v>
      </c>
      <c r="L36" s="88"/>
    </row>
    <row r="37" spans="1:13" x14ac:dyDescent="0.25">
      <c r="A37" s="56"/>
      <c r="B37" s="85">
        <f>IF(TRIM(H37)&lt;&gt;"",COUNTA($H$8:H37),"")</f>
        <v>27</v>
      </c>
      <c r="C37" s="57" t="s">
        <v>12</v>
      </c>
      <c r="D37" s="26" t="s">
        <v>72</v>
      </c>
      <c r="E37" s="65" t="s">
        <v>69</v>
      </c>
      <c r="F37" s="65"/>
      <c r="G37" s="1" t="s">
        <v>4</v>
      </c>
      <c r="H37" s="66">
        <v>28</v>
      </c>
      <c r="I37" s="83">
        <v>0</v>
      </c>
      <c r="J37" s="9">
        <f t="shared" si="0"/>
        <v>0</v>
      </c>
      <c r="L37" s="88"/>
    </row>
    <row r="38" spans="1:13" x14ac:dyDescent="0.25">
      <c r="A38" s="56"/>
      <c r="B38" s="85">
        <f>IF(TRIM(H38)&lt;&gt;"",COUNTA($H$8:H38),"")</f>
        <v>28</v>
      </c>
      <c r="C38" s="57" t="s">
        <v>12</v>
      </c>
      <c r="D38" s="26" t="s">
        <v>74</v>
      </c>
      <c r="E38" s="65" t="s">
        <v>71</v>
      </c>
      <c r="F38" s="65"/>
      <c r="G38" s="1" t="s">
        <v>4</v>
      </c>
      <c r="H38" s="66">
        <v>4</v>
      </c>
      <c r="I38" s="83">
        <v>0</v>
      </c>
      <c r="J38" s="9">
        <f t="shared" si="0"/>
        <v>0</v>
      </c>
      <c r="L38" s="88"/>
    </row>
    <row r="39" spans="1:13" ht="22.5" x14ac:dyDescent="0.25">
      <c r="A39" s="56"/>
      <c r="B39" s="85">
        <f>IF(TRIM(H39)&lt;&gt;"",COUNTA($H$8:H39),"")</f>
        <v>29</v>
      </c>
      <c r="C39" s="57" t="s">
        <v>12</v>
      </c>
      <c r="D39" s="26" t="s">
        <v>76</v>
      </c>
      <c r="E39" s="65" t="s">
        <v>73</v>
      </c>
      <c r="F39" s="65"/>
      <c r="G39" s="1" t="s">
        <v>3</v>
      </c>
      <c r="H39" s="66">
        <v>37</v>
      </c>
      <c r="I39" s="83">
        <v>0</v>
      </c>
      <c r="J39" s="9">
        <f t="shared" si="0"/>
        <v>0</v>
      </c>
      <c r="L39" s="88"/>
    </row>
    <row r="40" spans="1:13" ht="22.5" x14ac:dyDescent="0.25">
      <c r="A40" s="56"/>
      <c r="B40" s="85">
        <f>IF(TRIM(H40)&lt;&gt;"",COUNTA($H$8:H40),"")</f>
        <v>30</v>
      </c>
      <c r="C40" s="57" t="s">
        <v>12</v>
      </c>
      <c r="D40" s="26" t="s">
        <v>77</v>
      </c>
      <c r="E40" s="65" t="s">
        <v>75</v>
      </c>
      <c r="F40" s="65"/>
      <c r="G40" s="1" t="s">
        <v>4</v>
      </c>
      <c r="H40" s="66">
        <v>113</v>
      </c>
      <c r="I40" s="83">
        <v>0</v>
      </c>
      <c r="J40" s="9">
        <f t="shared" si="0"/>
        <v>0</v>
      </c>
      <c r="L40" s="88"/>
    </row>
    <row r="41" spans="1:13" ht="22.5" x14ac:dyDescent="0.25">
      <c r="A41" s="56"/>
      <c r="B41" s="85">
        <f>IF(TRIM(H41)&lt;&gt;"",COUNTA($H$8:H41),"")</f>
        <v>31</v>
      </c>
      <c r="C41" s="61" t="s">
        <v>12</v>
      </c>
      <c r="D41" s="26" t="s">
        <v>79</v>
      </c>
      <c r="E41" s="65" t="s">
        <v>78</v>
      </c>
      <c r="F41" s="65"/>
      <c r="G41" s="1" t="s">
        <v>4</v>
      </c>
      <c r="H41" s="66">
        <v>12</v>
      </c>
      <c r="I41" s="83">
        <v>0</v>
      </c>
      <c r="J41" s="9">
        <f t="shared" si="0"/>
        <v>0</v>
      </c>
      <c r="L41" s="88"/>
    </row>
    <row r="42" spans="1:13" x14ac:dyDescent="0.25">
      <c r="A42" s="56"/>
      <c r="B42" s="85">
        <f>IF(TRIM(H42)&lt;&gt;"",COUNTA($H$8:H42),"")</f>
        <v>32</v>
      </c>
      <c r="C42" s="57" t="s">
        <v>12</v>
      </c>
      <c r="D42" s="26" t="s">
        <v>81</v>
      </c>
      <c r="E42" s="65" t="s">
        <v>80</v>
      </c>
      <c r="F42" s="65"/>
      <c r="G42" s="1" t="s">
        <v>4</v>
      </c>
      <c r="H42" s="66">
        <v>217</v>
      </c>
      <c r="I42" s="83">
        <v>0</v>
      </c>
      <c r="J42" s="9">
        <f t="shared" si="0"/>
        <v>0</v>
      </c>
      <c r="L42" s="88"/>
    </row>
    <row r="43" spans="1:13" x14ac:dyDescent="0.25">
      <c r="A43" s="56"/>
      <c r="B43" s="85">
        <f>IF(TRIM(H43)&lt;&gt;"",COUNTA($H$8:H43),"")</f>
        <v>33</v>
      </c>
      <c r="C43" s="57" t="s">
        <v>12</v>
      </c>
      <c r="D43" s="26" t="s">
        <v>83</v>
      </c>
      <c r="E43" s="65" t="s">
        <v>82</v>
      </c>
      <c r="F43" s="65"/>
      <c r="G43" s="1" t="s">
        <v>4</v>
      </c>
      <c r="H43" s="66">
        <v>32</v>
      </c>
      <c r="I43" s="83">
        <v>0</v>
      </c>
      <c r="J43" s="9">
        <f t="shared" si="0"/>
        <v>0</v>
      </c>
      <c r="L43" s="88"/>
    </row>
    <row r="44" spans="1:13" x14ac:dyDescent="0.25">
      <c r="A44" s="56"/>
      <c r="B44" s="85">
        <f>IF(TRIM(H44)&lt;&gt;"",COUNTA($H$8:H44),"")</f>
        <v>34</v>
      </c>
      <c r="C44" s="57" t="s">
        <v>12</v>
      </c>
      <c r="D44" s="26" t="s">
        <v>85</v>
      </c>
      <c r="E44" s="65" t="s">
        <v>84</v>
      </c>
      <c r="F44" s="65"/>
      <c r="G44" s="1" t="s">
        <v>4</v>
      </c>
      <c r="H44" s="66">
        <v>4</v>
      </c>
      <c r="I44" s="83">
        <v>0</v>
      </c>
      <c r="J44" s="9">
        <f t="shared" si="0"/>
        <v>0</v>
      </c>
      <c r="L44" s="88"/>
    </row>
    <row r="45" spans="1:13" x14ac:dyDescent="0.25">
      <c r="A45" s="56"/>
      <c r="B45" s="85">
        <f>IF(TRIM(H45)&lt;&gt;"",COUNTA($H$8:H45),"")</f>
        <v>35</v>
      </c>
      <c r="C45" s="57" t="s">
        <v>12</v>
      </c>
      <c r="D45" s="26" t="s">
        <v>87</v>
      </c>
      <c r="E45" s="65" t="s">
        <v>86</v>
      </c>
      <c r="F45" s="65"/>
      <c r="G45" s="1" t="s">
        <v>4</v>
      </c>
      <c r="H45" s="66">
        <v>4</v>
      </c>
      <c r="I45" s="83">
        <v>0</v>
      </c>
      <c r="J45" s="9">
        <f t="shared" si="0"/>
        <v>0</v>
      </c>
      <c r="L45" s="88"/>
    </row>
    <row r="46" spans="1:13" x14ac:dyDescent="0.25">
      <c r="A46" s="56"/>
      <c r="B46" s="85">
        <f>IF(TRIM(H46)&lt;&gt;"",COUNTA($H$8:H46),"")</f>
        <v>36</v>
      </c>
      <c r="C46" s="57" t="s">
        <v>12</v>
      </c>
      <c r="D46" s="26" t="s">
        <v>89</v>
      </c>
      <c r="E46" s="65" t="s">
        <v>88</v>
      </c>
      <c r="F46" s="65"/>
      <c r="G46" s="1" t="s">
        <v>7</v>
      </c>
      <c r="H46" s="66">
        <v>1650</v>
      </c>
      <c r="I46" s="83">
        <v>0</v>
      </c>
      <c r="J46" s="9">
        <f t="shared" si="0"/>
        <v>0</v>
      </c>
      <c r="L46" s="88"/>
    </row>
    <row r="47" spans="1:13" x14ac:dyDescent="0.25">
      <c r="A47" s="56"/>
      <c r="B47" s="85">
        <f>IF(TRIM(H47)&lt;&gt;"",COUNTA($H$8:H47),"")</f>
        <v>37</v>
      </c>
      <c r="C47" s="61" t="s">
        <v>12</v>
      </c>
      <c r="D47" s="26" t="s">
        <v>92</v>
      </c>
      <c r="E47" s="65" t="s">
        <v>90</v>
      </c>
      <c r="F47" s="65"/>
      <c r="G47" s="1" t="s">
        <v>91</v>
      </c>
      <c r="H47" s="66">
        <v>520</v>
      </c>
      <c r="I47" s="83">
        <v>0</v>
      </c>
      <c r="J47" s="9">
        <f t="shared" si="0"/>
        <v>0</v>
      </c>
      <c r="L47" s="88"/>
    </row>
    <row r="48" spans="1:13" x14ac:dyDescent="0.25">
      <c r="A48" s="60"/>
      <c r="B48" s="86">
        <f>IF(TRIM(H48)&lt;&gt;"",COUNTA($H$8:H48),"")</f>
        <v>38</v>
      </c>
      <c r="C48" s="57" t="s">
        <v>12</v>
      </c>
      <c r="D48" s="26" t="s">
        <v>94</v>
      </c>
      <c r="E48" s="67" t="s">
        <v>706</v>
      </c>
      <c r="F48" s="67"/>
      <c r="G48" s="63" t="s">
        <v>91</v>
      </c>
      <c r="H48" s="66">
        <v>100</v>
      </c>
      <c r="I48" s="83">
        <v>0</v>
      </c>
      <c r="J48" s="10">
        <f t="shared" si="0"/>
        <v>0</v>
      </c>
      <c r="L48" s="88"/>
      <c r="M48" s="68"/>
    </row>
    <row r="49" spans="1:13" x14ac:dyDescent="0.25">
      <c r="A49" s="60"/>
      <c r="B49" s="86">
        <f>IF(TRIM(H49)&lt;&gt;"",COUNTA($H$8:H49),"")</f>
        <v>39</v>
      </c>
      <c r="C49" s="57" t="s">
        <v>12</v>
      </c>
      <c r="D49" s="26" t="s">
        <v>96</v>
      </c>
      <c r="E49" s="67" t="s">
        <v>707</v>
      </c>
      <c r="F49" s="67"/>
      <c r="G49" s="63" t="s">
        <v>91</v>
      </c>
      <c r="H49" s="66">
        <v>100</v>
      </c>
      <c r="I49" s="83">
        <v>0</v>
      </c>
      <c r="J49" s="10">
        <f t="shared" si="0"/>
        <v>0</v>
      </c>
      <c r="L49" s="88"/>
      <c r="M49" s="68"/>
    </row>
    <row r="50" spans="1:13" x14ac:dyDescent="0.25">
      <c r="A50" s="60"/>
      <c r="B50" s="86">
        <f>IF(TRIM(H50)&lt;&gt;"",COUNTA($H$8:H50),"")</f>
        <v>40</v>
      </c>
      <c r="C50" s="57" t="s">
        <v>12</v>
      </c>
      <c r="D50" s="26" t="s">
        <v>713</v>
      </c>
      <c r="E50" s="67" t="s">
        <v>93</v>
      </c>
      <c r="F50" s="67"/>
      <c r="G50" s="63" t="s">
        <v>91</v>
      </c>
      <c r="H50" s="66">
        <v>340</v>
      </c>
      <c r="I50" s="83">
        <v>0</v>
      </c>
      <c r="J50" s="10">
        <f t="shared" si="0"/>
        <v>0</v>
      </c>
      <c r="L50" s="88"/>
    </row>
    <row r="51" spans="1:13" ht="22.5" x14ac:dyDescent="0.25">
      <c r="A51" s="60"/>
      <c r="B51" s="86">
        <f>IF(TRIM(H51)&lt;&gt;"",COUNTA($H$8:H51),"")</f>
        <v>41</v>
      </c>
      <c r="C51" s="57" t="s">
        <v>12</v>
      </c>
      <c r="D51" s="26" t="s">
        <v>714</v>
      </c>
      <c r="E51" s="67" t="s">
        <v>709</v>
      </c>
      <c r="F51" s="67"/>
      <c r="G51" s="63" t="s">
        <v>91</v>
      </c>
      <c r="H51" s="66">
        <v>800</v>
      </c>
      <c r="I51" s="83">
        <v>0</v>
      </c>
      <c r="J51" s="10">
        <f t="shared" si="0"/>
        <v>0</v>
      </c>
      <c r="L51" s="88"/>
    </row>
    <row r="52" spans="1:13" ht="22.5" x14ac:dyDescent="0.25">
      <c r="A52" s="60"/>
      <c r="B52" s="86">
        <f>IF(TRIM(H52)&lt;&gt;"",COUNTA($H$8:H52),"")</f>
        <v>42</v>
      </c>
      <c r="C52" s="57" t="s">
        <v>12</v>
      </c>
      <c r="D52" s="26" t="s">
        <v>715</v>
      </c>
      <c r="E52" s="67" t="s">
        <v>710</v>
      </c>
      <c r="F52" s="67"/>
      <c r="G52" s="63" t="s">
        <v>91</v>
      </c>
      <c r="H52" s="66">
        <v>2500</v>
      </c>
      <c r="I52" s="83">
        <v>0</v>
      </c>
      <c r="J52" s="10">
        <f t="shared" si="0"/>
        <v>0</v>
      </c>
      <c r="L52" s="88"/>
    </row>
    <row r="53" spans="1:13" x14ac:dyDescent="0.25">
      <c r="A53" s="56"/>
      <c r="B53" s="85">
        <f>IF(TRIM(H53)&lt;&gt;"",COUNTA($H$8:H53),"")</f>
        <v>43</v>
      </c>
      <c r="C53" s="57" t="s">
        <v>12</v>
      </c>
      <c r="D53" s="26" t="s">
        <v>716</v>
      </c>
      <c r="E53" s="65" t="s">
        <v>95</v>
      </c>
      <c r="F53" s="65"/>
      <c r="G53" s="1" t="s">
        <v>91</v>
      </c>
      <c r="H53" s="66">
        <v>5000</v>
      </c>
      <c r="I53" s="83">
        <v>0</v>
      </c>
      <c r="J53" s="10">
        <f t="shared" si="0"/>
        <v>0</v>
      </c>
      <c r="L53" s="88"/>
    </row>
    <row r="54" spans="1:13" x14ac:dyDescent="0.25">
      <c r="A54" s="56"/>
      <c r="B54" s="85">
        <f>IF(TRIM(H54)&lt;&gt;"",COUNTA($H$8:H54),"")</f>
        <v>44</v>
      </c>
      <c r="C54" s="61" t="s">
        <v>12</v>
      </c>
      <c r="D54" s="26" t="s">
        <v>717</v>
      </c>
      <c r="E54" s="65" t="s">
        <v>97</v>
      </c>
      <c r="F54" s="65"/>
      <c r="G54" s="1" t="s">
        <v>91</v>
      </c>
      <c r="H54" s="66">
        <v>3500</v>
      </c>
      <c r="I54" s="83">
        <v>0</v>
      </c>
      <c r="J54" s="10">
        <f t="shared" si="0"/>
        <v>0</v>
      </c>
      <c r="L54" s="88"/>
    </row>
    <row r="55" spans="1:13" x14ac:dyDescent="0.25">
      <c r="A55" s="49">
        <v>3</v>
      </c>
      <c r="B55" s="49" t="str">
        <f>IF(TRIM(H55)&lt;&gt;"",COUNTA($H$8:H55),"")</f>
        <v/>
      </c>
      <c r="C55" s="50" t="s">
        <v>12</v>
      </c>
      <c r="D55" s="51" t="s">
        <v>18</v>
      </c>
      <c r="E55" s="52" t="s">
        <v>98</v>
      </c>
      <c r="F55" s="52"/>
      <c r="G55" s="53"/>
      <c r="H55" s="54"/>
      <c r="I55" s="55"/>
      <c r="J55" s="21">
        <f>SUM(J56:J89)</f>
        <v>0</v>
      </c>
      <c r="L55" s="88"/>
    </row>
    <row r="56" spans="1:13" ht="22.5" x14ac:dyDescent="0.25">
      <c r="A56" s="60"/>
      <c r="B56" s="86">
        <f>IF(TRIM(H56)&lt;&gt;"",COUNTA($H$8:H56),"")</f>
        <v>45</v>
      </c>
      <c r="C56" s="61" t="s">
        <v>12</v>
      </c>
      <c r="D56" s="69" t="s">
        <v>99</v>
      </c>
      <c r="E56" s="67" t="s">
        <v>698</v>
      </c>
      <c r="F56" s="67"/>
      <c r="G56" s="63" t="s">
        <v>4</v>
      </c>
      <c r="H56" s="66">
        <v>1</v>
      </c>
      <c r="I56" s="83">
        <v>0</v>
      </c>
      <c r="J56" s="9">
        <f t="shared" si="0"/>
        <v>0</v>
      </c>
      <c r="L56" s="88"/>
    </row>
    <row r="57" spans="1:13" ht="22.5" x14ac:dyDescent="0.25">
      <c r="A57" s="60"/>
      <c r="B57" s="86">
        <f>IF(TRIM(H57)&lt;&gt;"",COUNTA($H$8:H57),"")</f>
        <v>46</v>
      </c>
      <c r="C57" s="61" t="s">
        <v>12</v>
      </c>
      <c r="D57" s="69" t="s">
        <v>100</v>
      </c>
      <c r="E57" s="67" t="s">
        <v>101</v>
      </c>
      <c r="F57" s="67" t="s">
        <v>711</v>
      </c>
      <c r="G57" s="63" t="s">
        <v>4</v>
      </c>
      <c r="H57" s="66">
        <v>27</v>
      </c>
      <c r="I57" s="83">
        <v>0</v>
      </c>
      <c r="J57" s="9">
        <f t="shared" si="0"/>
        <v>0</v>
      </c>
      <c r="L57" s="88"/>
    </row>
    <row r="58" spans="1:13" ht="22.5" x14ac:dyDescent="0.25">
      <c r="A58" s="60"/>
      <c r="B58" s="86">
        <f>IF(TRIM(H58)&lt;&gt;"",COUNTA($H$8:H58),"")</f>
        <v>47</v>
      </c>
      <c r="C58" s="61" t="s">
        <v>12</v>
      </c>
      <c r="D58" s="69" t="s">
        <v>102</v>
      </c>
      <c r="E58" s="67" t="s">
        <v>103</v>
      </c>
      <c r="F58" s="67" t="s">
        <v>711</v>
      </c>
      <c r="G58" s="63" t="s">
        <v>4</v>
      </c>
      <c r="H58" s="66">
        <v>5</v>
      </c>
      <c r="I58" s="83">
        <v>0</v>
      </c>
      <c r="J58" s="9">
        <f t="shared" si="0"/>
        <v>0</v>
      </c>
      <c r="L58" s="88"/>
    </row>
    <row r="59" spans="1:13" ht="22.5" x14ac:dyDescent="0.25">
      <c r="A59" s="60"/>
      <c r="B59" s="86">
        <f>IF(TRIM(H59)&lt;&gt;"",COUNTA($H$8:H59),"")</f>
        <v>48</v>
      </c>
      <c r="C59" s="61" t="s">
        <v>12</v>
      </c>
      <c r="D59" s="69" t="s">
        <v>104</v>
      </c>
      <c r="E59" s="67" t="s">
        <v>105</v>
      </c>
      <c r="F59" s="67" t="s">
        <v>711</v>
      </c>
      <c r="G59" s="63" t="s">
        <v>4</v>
      </c>
      <c r="H59" s="66">
        <v>12</v>
      </c>
      <c r="I59" s="83">
        <v>0</v>
      </c>
      <c r="J59" s="9">
        <f t="shared" si="0"/>
        <v>0</v>
      </c>
      <c r="L59" s="88"/>
    </row>
    <row r="60" spans="1:13" ht="22.5" x14ac:dyDescent="0.25">
      <c r="A60" s="60"/>
      <c r="B60" s="86">
        <f>IF(TRIM(H60)&lt;&gt;"",COUNTA($H$8:H60),"")</f>
        <v>49</v>
      </c>
      <c r="C60" s="61" t="s">
        <v>12</v>
      </c>
      <c r="D60" s="69" t="s">
        <v>106</v>
      </c>
      <c r="E60" s="67" t="s">
        <v>107</v>
      </c>
      <c r="F60" s="67" t="s">
        <v>711</v>
      </c>
      <c r="G60" s="63" t="s">
        <v>4</v>
      </c>
      <c r="H60" s="66">
        <v>4</v>
      </c>
      <c r="I60" s="83">
        <v>0</v>
      </c>
      <c r="J60" s="9">
        <f t="shared" si="0"/>
        <v>0</v>
      </c>
      <c r="L60" s="88"/>
    </row>
    <row r="61" spans="1:13" ht="22.5" x14ac:dyDescent="0.25">
      <c r="A61" s="60"/>
      <c r="B61" s="86">
        <f>IF(TRIM(H61)&lt;&gt;"",COUNTA($H$8:H61),"")</f>
        <v>50</v>
      </c>
      <c r="C61" s="61" t="s">
        <v>12</v>
      </c>
      <c r="D61" s="69" t="s">
        <v>108</v>
      </c>
      <c r="E61" s="67" t="s">
        <v>109</v>
      </c>
      <c r="F61" s="67" t="s">
        <v>711</v>
      </c>
      <c r="G61" s="63" t="s">
        <v>4</v>
      </c>
      <c r="H61" s="66">
        <v>20</v>
      </c>
      <c r="I61" s="83">
        <v>0</v>
      </c>
      <c r="J61" s="9">
        <f t="shared" si="0"/>
        <v>0</v>
      </c>
      <c r="L61" s="88"/>
    </row>
    <row r="62" spans="1:13" ht="22.5" x14ac:dyDescent="0.25">
      <c r="A62" s="60"/>
      <c r="B62" s="86">
        <f>IF(TRIM(H62)&lt;&gt;"",COUNTA($H$8:H62),"")</f>
        <v>51</v>
      </c>
      <c r="C62" s="61" t="s">
        <v>12</v>
      </c>
      <c r="D62" s="69" t="s">
        <v>110</v>
      </c>
      <c r="E62" s="67" t="s">
        <v>111</v>
      </c>
      <c r="F62" s="67" t="s">
        <v>711</v>
      </c>
      <c r="G62" s="63" t="s">
        <v>4</v>
      </c>
      <c r="H62" s="66">
        <v>4</v>
      </c>
      <c r="I62" s="83">
        <v>0</v>
      </c>
      <c r="J62" s="9">
        <f t="shared" si="0"/>
        <v>0</v>
      </c>
      <c r="L62" s="88"/>
    </row>
    <row r="63" spans="1:13" ht="22.5" x14ac:dyDescent="0.25">
      <c r="A63" s="60"/>
      <c r="B63" s="86">
        <f>IF(TRIM(H63)&lt;&gt;"",COUNTA($H$8:H63),"")</f>
        <v>52</v>
      </c>
      <c r="C63" s="61" t="s">
        <v>12</v>
      </c>
      <c r="D63" s="69" t="s">
        <v>112</v>
      </c>
      <c r="E63" s="67" t="s">
        <v>113</v>
      </c>
      <c r="F63" s="67" t="s">
        <v>711</v>
      </c>
      <c r="G63" s="63" t="s">
        <v>4</v>
      </c>
      <c r="H63" s="66">
        <v>3</v>
      </c>
      <c r="I63" s="83">
        <v>0</v>
      </c>
      <c r="J63" s="9">
        <f t="shared" si="0"/>
        <v>0</v>
      </c>
      <c r="L63" s="88"/>
    </row>
    <row r="64" spans="1:13" ht="22.5" x14ac:dyDescent="0.25">
      <c r="A64" s="60"/>
      <c r="B64" s="86">
        <f>IF(TRIM(H64)&lt;&gt;"",COUNTA($H$8:H64),"")</f>
        <v>53</v>
      </c>
      <c r="C64" s="61" t="s">
        <v>12</v>
      </c>
      <c r="D64" s="69" t="s">
        <v>114</v>
      </c>
      <c r="E64" s="67" t="s">
        <v>115</v>
      </c>
      <c r="F64" s="67" t="s">
        <v>711</v>
      </c>
      <c r="G64" s="63" t="s">
        <v>4</v>
      </c>
      <c r="H64" s="66">
        <v>1</v>
      </c>
      <c r="I64" s="83">
        <v>0</v>
      </c>
      <c r="J64" s="9">
        <f t="shared" si="0"/>
        <v>0</v>
      </c>
      <c r="L64" s="88"/>
    </row>
    <row r="65" spans="1:12" ht="22.5" x14ac:dyDescent="0.25">
      <c r="A65" s="60"/>
      <c r="B65" s="86">
        <f>IF(TRIM(H65)&lt;&gt;"",COUNTA($H$8:H65),"")</f>
        <v>54</v>
      </c>
      <c r="C65" s="61" t="s">
        <v>12</v>
      </c>
      <c r="D65" s="69" t="s">
        <v>116</v>
      </c>
      <c r="E65" s="67" t="s">
        <v>117</v>
      </c>
      <c r="F65" s="67" t="s">
        <v>711</v>
      </c>
      <c r="G65" s="63" t="s">
        <v>4</v>
      </c>
      <c r="H65" s="66">
        <v>3</v>
      </c>
      <c r="I65" s="83">
        <v>0</v>
      </c>
      <c r="J65" s="9">
        <f t="shared" si="0"/>
        <v>0</v>
      </c>
      <c r="L65" s="88"/>
    </row>
    <row r="66" spans="1:12" ht="22.5" x14ac:dyDescent="0.25">
      <c r="A66" s="60"/>
      <c r="B66" s="86">
        <f>IF(TRIM(H66)&lt;&gt;"",COUNTA($H$8:H66),"")</f>
        <v>55</v>
      </c>
      <c r="C66" s="61" t="s">
        <v>12</v>
      </c>
      <c r="D66" s="69" t="s">
        <v>118</v>
      </c>
      <c r="E66" s="67" t="s">
        <v>119</v>
      </c>
      <c r="F66" s="67" t="s">
        <v>711</v>
      </c>
      <c r="G66" s="63" t="s">
        <v>4</v>
      </c>
      <c r="H66" s="66">
        <v>12</v>
      </c>
      <c r="I66" s="83">
        <v>0</v>
      </c>
      <c r="J66" s="9">
        <f t="shared" ref="J66:J104" si="1">IF(ISNUMBER(H66),ROUND(H66*I66,2),"")</f>
        <v>0</v>
      </c>
      <c r="L66" s="88"/>
    </row>
    <row r="67" spans="1:12" ht="22.5" x14ac:dyDescent="0.25">
      <c r="A67" s="60"/>
      <c r="B67" s="86">
        <f>IF(TRIM(H67)&lt;&gt;"",COUNTA($H$8:H67),"")</f>
        <v>56</v>
      </c>
      <c r="C67" s="61" t="s">
        <v>12</v>
      </c>
      <c r="D67" s="69" t="s">
        <v>120</v>
      </c>
      <c r="E67" s="67" t="s">
        <v>121</v>
      </c>
      <c r="F67" s="67" t="s">
        <v>711</v>
      </c>
      <c r="G67" s="63" t="s">
        <v>4</v>
      </c>
      <c r="H67" s="66">
        <v>2</v>
      </c>
      <c r="I67" s="83">
        <v>0</v>
      </c>
      <c r="J67" s="9">
        <f t="shared" si="1"/>
        <v>0</v>
      </c>
      <c r="L67" s="88"/>
    </row>
    <row r="68" spans="1:12" ht="22.5" x14ac:dyDescent="0.25">
      <c r="A68" s="60"/>
      <c r="B68" s="86">
        <f>IF(TRIM(H68)&lt;&gt;"",COUNTA($H$8:H68),"")</f>
        <v>57</v>
      </c>
      <c r="C68" s="61" t="s">
        <v>12</v>
      </c>
      <c r="D68" s="69" t="s">
        <v>122</v>
      </c>
      <c r="E68" s="67" t="s">
        <v>123</v>
      </c>
      <c r="F68" s="67" t="s">
        <v>711</v>
      </c>
      <c r="G68" s="63" t="s">
        <v>4</v>
      </c>
      <c r="H68" s="66">
        <v>4</v>
      </c>
      <c r="I68" s="83">
        <v>0</v>
      </c>
      <c r="J68" s="9">
        <f t="shared" si="1"/>
        <v>0</v>
      </c>
      <c r="L68" s="88"/>
    </row>
    <row r="69" spans="1:12" ht="22.5" x14ac:dyDescent="0.25">
      <c r="A69" s="60"/>
      <c r="B69" s="86">
        <f>IF(TRIM(H69)&lt;&gt;"",COUNTA($H$8:H69),"")</f>
        <v>58</v>
      </c>
      <c r="C69" s="61" t="s">
        <v>12</v>
      </c>
      <c r="D69" s="69" t="s">
        <v>124</v>
      </c>
      <c r="E69" s="67" t="s">
        <v>125</v>
      </c>
      <c r="F69" s="67" t="s">
        <v>711</v>
      </c>
      <c r="G69" s="63" t="s">
        <v>4</v>
      </c>
      <c r="H69" s="66">
        <v>1</v>
      </c>
      <c r="I69" s="83">
        <v>0</v>
      </c>
      <c r="J69" s="9">
        <f t="shared" si="1"/>
        <v>0</v>
      </c>
      <c r="L69" s="88"/>
    </row>
    <row r="70" spans="1:12" ht="22.5" x14ac:dyDescent="0.25">
      <c r="A70" s="60"/>
      <c r="B70" s="86">
        <f>IF(TRIM(H70)&lt;&gt;"",COUNTA($H$8:H70),"")</f>
        <v>59</v>
      </c>
      <c r="C70" s="61" t="s">
        <v>12</v>
      </c>
      <c r="D70" s="69" t="s">
        <v>126</v>
      </c>
      <c r="E70" s="67" t="s">
        <v>127</v>
      </c>
      <c r="F70" s="67" t="s">
        <v>711</v>
      </c>
      <c r="G70" s="63" t="s">
        <v>4</v>
      </c>
      <c r="H70" s="66">
        <v>3</v>
      </c>
      <c r="I70" s="83">
        <v>0</v>
      </c>
      <c r="J70" s="9">
        <f t="shared" si="1"/>
        <v>0</v>
      </c>
      <c r="L70" s="88"/>
    </row>
    <row r="71" spans="1:12" ht="22.5" x14ac:dyDescent="0.25">
      <c r="A71" s="60"/>
      <c r="B71" s="86">
        <f>IF(TRIM(H71)&lt;&gt;"",COUNTA($H$8:H71),"")</f>
        <v>60</v>
      </c>
      <c r="C71" s="61" t="s">
        <v>12</v>
      </c>
      <c r="D71" s="69" t="s">
        <v>128</v>
      </c>
      <c r="E71" s="67" t="s">
        <v>129</v>
      </c>
      <c r="F71" s="67" t="s">
        <v>711</v>
      </c>
      <c r="G71" s="63" t="s">
        <v>4</v>
      </c>
      <c r="H71" s="66">
        <v>4</v>
      </c>
      <c r="I71" s="83">
        <v>0</v>
      </c>
      <c r="J71" s="9">
        <f t="shared" si="1"/>
        <v>0</v>
      </c>
      <c r="L71" s="88"/>
    </row>
    <row r="72" spans="1:12" ht="45" x14ac:dyDescent="0.25">
      <c r="A72" s="60"/>
      <c r="B72" s="86">
        <f>IF(TRIM(H72)&lt;&gt;"",COUNTA($H$8:H72),"")</f>
        <v>61</v>
      </c>
      <c r="C72" s="61" t="s">
        <v>12</v>
      </c>
      <c r="D72" s="69" t="s">
        <v>130</v>
      </c>
      <c r="E72" s="67" t="s">
        <v>699</v>
      </c>
      <c r="F72" s="67"/>
      <c r="G72" s="63" t="s">
        <v>4</v>
      </c>
      <c r="H72" s="66">
        <v>1</v>
      </c>
      <c r="I72" s="83">
        <v>0</v>
      </c>
      <c r="J72" s="9">
        <f t="shared" si="1"/>
        <v>0</v>
      </c>
      <c r="L72" s="88"/>
    </row>
    <row r="73" spans="1:12" ht="22.5" x14ac:dyDescent="0.25">
      <c r="A73" s="60"/>
      <c r="B73" s="86">
        <f>IF(TRIM(H73)&lt;&gt;"",COUNTA($H$8:H73),"")</f>
        <v>62</v>
      </c>
      <c r="C73" s="61" t="s">
        <v>12</v>
      </c>
      <c r="D73" s="69" t="s">
        <v>131</v>
      </c>
      <c r="E73" s="67" t="s">
        <v>134</v>
      </c>
      <c r="F73" s="67" t="s">
        <v>711</v>
      </c>
      <c r="G73" s="63" t="s">
        <v>4</v>
      </c>
      <c r="H73" s="66">
        <v>1</v>
      </c>
      <c r="I73" s="83">
        <v>0</v>
      </c>
      <c r="J73" s="9">
        <f t="shared" si="1"/>
        <v>0</v>
      </c>
      <c r="L73" s="88"/>
    </row>
    <row r="74" spans="1:12" ht="22.5" x14ac:dyDescent="0.25">
      <c r="A74" s="60"/>
      <c r="B74" s="86">
        <f>IF(TRIM(H74)&lt;&gt;"",COUNTA($H$8:H74),"")</f>
        <v>63</v>
      </c>
      <c r="C74" s="61" t="s">
        <v>12</v>
      </c>
      <c r="D74" s="69" t="s">
        <v>132</v>
      </c>
      <c r="E74" s="67" t="s">
        <v>136</v>
      </c>
      <c r="F74" s="67"/>
      <c r="G74" s="63" t="s">
        <v>4</v>
      </c>
      <c r="H74" s="66">
        <v>3</v>
      </c>
      <c r="I74" s="83">
        <v>0</v>
      </c>
      <c r="J74" s="9">
        <f t="shared" si="1"/>
        <v>0</v>
      </c>
      <c r="L74" s="88"/>
    </row>
    <row r="75" spans="1:12" ht="22.5" x14ac:dyDescent="0.25">
      <c r="A75" s="60"/>
      <c r="B75" s="86">
        <f>IF(TRIM(H75)&lt;&gt;"",COUNTA($H$8:H75),"")</f>
        <v>64</v>
      </c>
      <c r="C75" s="61" t="s">
        <v>12</v>
      </c>
      <c r="D75" s="69" t="s">
        <v>133</v>
      </c>
      <c r="E75" s="67" t="s">
        <v>138</v>
      </c>
      <c r="F75" s="67" t="s">
        <v>711</v>
      </c>
      <c r="G75" s="63" t="s">
        <v>4</v>
      </c>
      <c r="H75" s="66">
        <v>1</v>
      </c>
      <c r="I75" s="83">
        <v>0</v>
      </c>
      <c r="J75" s="9">
        <f t="shared" si="1"/>
        <v>0</v>
      </c>
      <c r="L75" s="88"/>
    </row>
    <row r="76" spans="1:12" ht="22.5" x14ac:dyDescent="0.25">
      <c r="A76" s="60"/>
      <c r="B76" s="86">
        <f>IF(TRIM(H76)&lt;&gt;"",COUNTA($H$8:H76),"")</f>
        <v>65</v>
      </c>
      <c r="C76" s="61" t="s">
        <v>12</v>
      </c>
      <c r="D76" s="69" t="s">
        <v>135</v>
      </c>
      <c r="E76" s="67" t="s">
        <v>701</v>
      </c>
      <c r="F76" s="67" t="s">
        <v>711</v>
      </c>
      <c r="G76" s="63" t="s">
        <v>4</v>
      </c>
      <c r="H76" s="66">
        <v>1</v>
      </c>
      <c r="I76" s="83">
        <v>0</v>
      </c>
      <c r="J76" s="9">
        <f t="shared" si="1"/>
        <v>0</v>
      </c>
      <c r="L76" s="88"/>
    </row>
    <row r="77" spans="1:12" ht="22.5" x14ac:dyDescent="0.25">
      <c r="A77" s="60"/>
      <c r="B77" s="86">
        <f>IF(TRIM(H77)&lt;&gt;"",COUNTA($H$8:H77),"")</f>
        <v>66</v>
      </c>
      <c r="C77" s="61" t="s">
        <v>12</v>
      </c>
      <c r="D77" s="69" t="s">
        <v>137</v>
      </c>
      <c r="E77" s="67" t="s">
        <v>141</v>
      </c>
      <c r="F77" s="67" t="s">
        <v>711</v>
      </c>
      <c r="G77" s="63" t="s">
        <v>4</v>
      </c>
      <c r="H77" s="66">
        <v>1</v>
      </c>
      <c r="I77" s="83">
        <v>0</v>
      </c>
      <c r="J77" s="9">
        <f t="shared" si="1"/>
        <v>0</v>
      </c>
      <c r="L77" s="88"/>
    </row>
    <row r="78" spans="1:12" ht="22.5" x14ac:dyDescent="0.25">
      <c r="A78" s="60"/>
      <c r="B78" s="86" t="str">
        <f>IF(TRIM(H78)&lt;&gt;"",COUNTA($H$8:H78),"")</f>
        <v/>
      </c>
      <c r="C78" s="61" t="s">
        <v>12</v>
      </c>
      <c r="D78" s="69" t="s">
        <v>139</v>
      </c>
      <c r="E78" s="67" t="s">
        <v>143</v>
      </c>
      <c r="F78" s="67" t="s">
        <v>711</v>
      </c>
      <c r="G78" s="63"/>
      <c r="H78" s="66"/>
      <c r="I78" s="12"/>
      <c r="J78" s="9"/>
      <c r="L78" s="88"/>
    </row>
    <row r="79" spans="1:12" ht="22.5" x14ac:dyDescent="0.25">
      <c r="A79" s="60"/>
      <c r="B79" s="86">
        <f>IF(TRIM(H79)&lt;&gt;"",COUNTA($H$8:H79),"")</f>
        <v>67</v>
      </c>
      <c r="C79" s="61" t="s">
        <v>12</v>
      </c>
      <c r="D79" s="69" t="s">
        <v>140</v>
      </c>
      <c r="E79" s="67" t="s">
        <v>702</v>
      </c>
      <c r="F79" s="67" t="s">
        <v>711</v>
      </c>
      <c r="G79" s="63" t="s">
        <v>4</v>
      </c>
      <c r="H79" s="66">
        <v>1</v>
      </c>
      <c r="I79" s="83">
        <v>0</v>
      </c>
      <c r="J79" s="9">
        <f t="shared" si="1"/>
        <v>0</v>
      </c>
      <c r="L79" s="88"/>
    </row>
    <row r="80" spans="1:12" ht="22.5" x14ac:dyDescent="0.25">
      <c r="A80" s="60"/>
      <c r="B80" s="86">
        <f>IF(TRIM(H80)&lt;&gt;"",COUNTA($H$8:H80),"")</f>
        <v>68</v>
      </c>
      <c r="C80" s="61" t="s">
        <v>12</v>
      </c>
      <c r="D80" s="69" t="s">
        <v>142</v>
      </c>
      <c r="E80" s="67" t="s">
        <v>149</v>
      </c>
      <c r="F80" s="67" t="s">
        <v>711</v>
      </c>
      <c r="G80" s="63" t="s">
        <v>4</v>
      </c>
      <c r="H80" s="66">
        <v>12</v>
      </c>
      <c r="I80" s="83">
        <v>0</v>
      </c>
      <c r="J80" s="9">
        <f t="shared" si="1"/>
        <v>0</v>
      </c>
      <c r="L80" s="88"/>
    </row>
    <row r="81" spans="1:12" ht="22.5" x14ac:dyDescent="0.25">
      <c r="A81" s="60"/>
      <c r="B81" s="86">
        <f>IF(TRIM(H81)&lt;&gt;"",COUNTA($H$8:H81),"")</f>
        <v>69</v>
      </c>
      <c r="C81" s="61" t="s">
        <v>12</v>
      </c>
      <c r="D81" s="69" t="s">
        <v>144</v>
      </c>
      <c r="E81" s="67" t="s">
        <v>151</v>
      </c>
      <c r="F81" s="67" t="s">
        <v>711</v>
      </c>
      <c r="G81" s="63" t="s">
        <v>4</v>
      </c>
      <c r="H81" s="66">
        <v>20</v>
      </c>
      <c r="I81" s="83">
        <v>0</v>
      </c>
      <c r="J81" s="9">
        <f t="shared" si="1"/>
        <v>0</v>
      </c>
      <c r="L81" s="88"/>
    </row>
    <row r="82" spans="1:12" ht="22.5" x14ac:dyDescent="0.25">
      <c r="A82" s="60"/>
      <c r="B82" s="86">
        <f>IF(TRIM(H82)&lt;&gt;"",COUNTA($H$8:H82),"")</f>
        <v>70</v>
      </c>
      <c r="C82" s="61" t="s">
        <v>12</v>
      </c>
      <c r="D82" s="69" t="s">
        <v>145</v>
      </c>
      <c r="E82" s="67" t="s">
        <v>153</v>
      </c>
      <c r="F82" s="67" t="s">
        <v>711</v>
      </c>
      <c r="G82" s="63" t="s">
        <v>4</v>
      </c>
      <c r="H82" s="66">
        <v>4</v>
      </c>
      <c r="I82" s="83">
        <v>0</v>
      </c>
      <c r="J82" s="9">
        <f t="shared" si="1"/>
        <v>0</v>
      </c>
      <c r="L82" s="88"/>
    </row>
    <row r="83" spans="1:12" ht="22.5" x14ac:dyDescent="0.25">
      <c r="A83" s="60"/>
      <c r="B83" s="86">
        <f>IF(TRIM(H83)&lt;&gt;"",COUNTA($H$8:H83),"")</f>
        <v>71</v>
      </c>
      <c r="C83" s="61" t="s">
        <v>12</v>
      </c>
      <c r="D83" s="69" t="s">
        <v>146</v>
      </c>
      <c r="E83" s="67" t="s">
        <v>155</v>
      </c>
      <c r="F83" s="67" t="s">
        <v>711</v>
      </c>
      <c r="G83" s="63" t="s">
        <v>4</v>
      </c>
      <c r="H83" s="66">
        <v>2</v>
      </c>
      <c r="I83" s="83">
        <v>0</v>
      </c>
      <c r="J83" s="9">
        <f t="shared" si="1"/>
        <v>0</v>
      </c>
      <c r="L83" s="88"/>
    </row>
    <row r="84" spans="1:12" ht="22.5" x14ac:dyDescent="0.25">
      <c r="A84" s="60"/>
      <c r="B84" s="86">
        <f>IF(TRIM(H84)&lt;&gt;"",COUNTA($H$8:H84),"")</f>
        <v>72</v>
      </c>
      <c r="C84" s="61" t="s">
        <v>12</v>
      </c>
      <c r="D84" s="69" t="s">
        <v>147</v>
      </c>
      <c r="E84" s="67" t="s">
        <v>157</v>
      </c>
      <c r="F84" s="67" t="s">
        <v>711</v>
      </c>
      <c r="G84" s="63" t="s">
        <v>4</v>
      </c>
      <c r="H84" s="66">
        <v>1</v>
      </c>
      <c r="I84" s="83">
        <v>0</v>
      </c>
      <c r="J84" s="9">
        <f t="shared" si="1"/>
        <v>0</v>
      </c>
      <c r="L84" s="88"/>
    </row>
    <row r="85" spans="1:12" x14ac:dyDescent="0.25">
      <c r="A85" s="60"/>
      <c r="B85" s="86">
        <f>IF(TRIM(H85)&lt;&gt;"",COUNTA($H$8:H85),"")</f>
        <v>73</v>
      </c>
      <c r="C85" s="61" t="s">
        <v>12</v>
      </c>
      <c r="D85" s="69" t="s">
        <v>148</v>
      </c>
      <c r="E85" s="67" t="s">
        <v>158</v>
      </c>
      <c r="F85" s="67"/>
      <c r="G85" s="63" t="s">
        <v>4</v>
      </c>
      <c r="H85" s="66">
        <v>4</v>
      </c>
      <c r="I85" s="83">
        <v>0</v>
      </c>
      <c r="J85" s="9">
        <f t="shared" si="1"/>
        <v>0</v>
      </c>
      <c r="L85" s="88"/>
    </row>
    <row r="86" spans="1:12" x14ac:dyDescent="0.25">
      <c r="A86" s="60"/>
      <c r="B86" s="86">
        <f>IF(TRIM(H86)&lt;&gt;"",COUNTA($H$8:H86),"")</f>
        <v>74</v>
      </c>
      <c r="C86" s="61" t="s">
        <v>12</v>
      </c>
      <c r="D86" s="69" t="s">
        <v>150</v>
      </c>
      <c r="E86" s="67" t="s">
        <v>159</v>
      </c>
      <c r="F86" s="67"/>
      <c r="G86" s="63" t="s">
        <v>4</v>
      </c>
      <c r="H86" s="66">
        <v>2</v>
      </c>
      <c r="I86" s="83">
        <v>0</v>
      </c>
      <c r="J86" s="9">
        <f t="shared" si="1"/>
        <v>0</v>
      </c>
      <c r="L86" s="88"/>
    </row>
    <row r="87" spans="1:12" x14ac:dyDescent="0.25">
      <c r="A87" s="60"/>
      <c r="B87" s="86">
        <f>IF(TRIM(H87)&lt;&gt;"",COUNTA($H$8:H87),"")</f>
        <v>75</v>
      </c>
      <c r="C87" s="61" t="s">
        <v>12</v>
      </c>
      <c r="D87" s="69" t="s">
        <v>152</v>
      </c>
      <c r="E87" s="67" t="s">
        <v>160</v>
      </c>
      <c r="F87" s="67"/>
      <c r="G87" s="63" t="s">
        <v>4</v>
      </c>
      <c r="H87" s="66">
        <v>2</v>
      </c>
      <c r="I87" s="83">
        <v>0</v>
      </c>
      <c r="J87" s="9">
        <f t="shared" si="1"/>
        <v>0</v>
      </c>
      <c r="L87" s="88"/>
    </row>
    <row r="88" spans="1:12" x14ac:dyDescent="0.25">
      <c r="A88" s="60"/>
      <c r="B88" s="86">
        <f>IF(TRIM(H88)&lt;&gt;"",COUNTA($H$8:H88),"")</f>
        <v>76</v>
      </c>
      <c r="C88" s="61" t="s">
        <v>12</v>
      </c>
      <c r="D88" s="69" t="s">
        <v>154</v>
      </c>
      <c r="E88" s="67" t="s">
        <v>161</v>
      </c>
      <c r="F88" s="67"/>
      <c r="G88" s="63" t="s">
        <v>3</v>
      </c>
      <c r="H88" s="66">
        <v>1</v>
      </c>
      <c r="I88" s="83">
        <v>0</v>
      </c>
      <c r="J88" s="9">
        <f t="shared" si="1"/>
        <v>0</v>
      </c>
      <c r="L88" s="88"/>
    </row>
    <row r="89" spans="1:12" ht="45" x14ac:dyDescent="0.25">
      <c r="A89" s="60"/>
      <c r="B89" s="86">
        <f>IF(TRIM(H89)&lt;&gt;"",COUNTA($H$8:H89),"")</f>
        <v>77</v>
      </c>
      <c r="C89" s="70" t="s">
        <v>12</v>
      </c>
      <c r="D89" s="69" t="s">
        <v>156</v>
      </c>
      <c r="E89" s="71" t="s">
        <v>700</v>
      </c>
      <c r="F89" s="72"/>
      <c r="G89" s="73" t="s">
        <v>3</v>
      </c>
      <c r="H89" s="74">
        <v>1</v>
      </c>
      <c r="I89" s="83">
        <v>0</v>
      </c>
      <c r="J89" s="11">
        <f t="shared" si="1"/>
        <v>0</v>
      </c>
      <c r="L89" s="88"/>
    </row>
    <row r="90" spans="1:12" x14ac:dyDescent="0.25">
      <c r="A90" s="44">
        <v>2</v>
      </c>
      <c r="B90" s="44" t="str">
        <f>IF(TRIM(H90)&lt;&gt;"",COUNTA($H$8:H90),"")</f>
        <v/>
      </c>
      <c r="C90" s="45" t="s">
        <v>12</v>
      </c>
      <c r="D90" s="22" t="s">
        <v>162</v>
      </c>
      <c r="E90" s="46" t="s">
        <v>163</v>
      </c>
      <c r="F90" s="46"/>
      <c r="G90" s="18"/>
      <c r="H90" s="19"/>
      <c r="I90" s="20"/>
      <c r="J90" s="20">
        <f>J91</f>
        <v>0</v>
      </c>
      <c r="L90" s="88"/>
    </row>
    <row r="91" spans="1:12" x14ac:dyDescent="0.25">
      <c r="A91" s="49">
        <v>3</v>
      </c>
      <c r="B91" s="49" t="str">
        <f>IF(TRIM(H91)&lt;&gt;"",COUNTA($H$8:H91),"")</f>
        <v/>
      </c>
      <c r="C91" s="50" t="s">
        <v>12</v>
      </c>
      <c r="D91" s="51" t="s">
        <v>164</v>
      </c>
      <c r="E91" s="52" t="s">
        <v>165</v>
      </c>
      <c r="F91" s="52"/>
      <c r="G91" s="53"/>
      <c r="H91" s="54"/>
      <c r="I91" s="55"/>
      <c r="J91" s="21">
        <f>SUM(J92:J104)</f>
        <v>0</v>
      </c>
      <c r="L91" s="88"/>
    </row>
    <row r="92" spans="1:12" s="68" customFormat="1" ht="22.5" x14ac:dyDescent="0.25">
      <c r="A92" s="60"/>
      <c r="B92" s="86">
        <f>IF(TRIM(H92)&lt;&gt;"",COUNTA($H$8:H92),"")</f>
        <v>78</v>
      </c>
      <c r="C92" s="61" t="s">
        <v>12</v>
      </c>
      <c r="D92" s="69" t="s">
        <v>166</v>
      </c>
      <c r="E92" s="62" t="s">
        <v>167</v>
      </c>
      <c r="F92" s="62"/>
      <c r="G92" s="63" t="s">
        <v>3</v>
      </c>
      <c r="H92" s="59">
        <v>1</v>
      </c>
      <c r="I92" s="82">
        <v>0</v>
      </c>
      <c r="J92" s="9">
        <f t="shared" si="1"/>
        <v>0</v>
      </c>
      <c r="L92" s="88"/>
    </row>
    <row r="93" spans="1:12" s="68" customFormat="1" ht="22.5" x14ac:dyDescent="0.25">
      <c r="A93" s="60"/>
      <c r="B93" s="86">
        <f>IF(TRIM(H93)&lt;&gt;"",COUNTA($H$8:H93),"")</f>
        <v>79</v>
      </c>
      <c r="C93" s="61" t="s">
        <v>12</v>
      </c>
      <c r="D93" s="69" t="s">
        <v>168</v>
      </c>
      <c r="E93" s="62" t="s">
        <v>169</v>
      </c>
      <c r="F93" s="62"/>
      <c r="G93" s="63" t="s">
        <v>4</v>
      </c>
      <c r="H93" s="59">
        <v>1</v>
      </c>
      <c r="I93" s="82">
        <v>0</v>
      </c>
      <c r="J93" s="9">
        <f t="shared" si="1"/>
        <v>0</v>
      </c>
      <c r="L93" s="88"/>
    </row>
    <row r="94" spans="1:12" s="68" customFormat="1" ht="33.75" x14ac:dyDescent="0.25">
      <c r="A94" s="60"/>
      <c r="B94" s="86">
        <f>IF(TRIM(H94)&lt;&gt;"",COUNTA($H$8:H94),"")</f>
        <v>80</v>
      </c>
      <c r="C94" s="61" t="s">
        <v>12</v>
      </c>
      <c r="D94" s="69" t="s">
        <v>170</v>
      </c>
      <c r="E94" s="67" t="s">
        <v>171</v>
      </c>
      <c r="F94" s="67"/>
      <c r="G94" s="63" t="s">
        <v>4</v>
      </c>
      <c r="H94" s="66">
        <v>1</v>
      </c>
      <c r="I94" s="83">
        <v>0</v>
      </c>
      <c r="J94" s="9">
        <f t="shared" si="1"/>
        <v>0</v>
      </c>
      <c r="L94" s="88"/>
    </row>
    <row r="95" spans="1:12" s="68" customFormat="1" ht="22.5" x14ac:dyDescent="0.25">
      <c r="A95" s="60"/>
      <c r="B95" s="86">
        <f>IF(TRIM(H95)&lt;&gt;"",COUNTA($H$8:H95),"")</f>
        <v>81</v>
      </c>
      <c r="C95" s="61" t="s">
        <v>12</v>
      </c>
      <c r="D95" s="69" t="s">
        <v>172</v>
      </c>
      <c r="E95" s="67" t="s">
        <v>173</v>
      </c>
      <c r="F95" s="67"/>
      <c r="G95" s="63" t="s">
        <v>4</v>
      </c>
      <c r="H95" s="66">
        <v>1</v>
      </c>
      <c r="I95" s="83">
        <v>0</v>
      </c>
      <c r="J95" s="9">
        <f t="shared" si="1"/>
        <v>0</v>
      </c>
      <c r="L95" s="88"/>
    </row>
    <row r="96" spans="1:12" s="68" customFormat="1" ht="22.5" x14ac:dyDescent="0.25">
      <c r="A96" s="60"/>
      <c r="B96" s="86">
        <f>IF(TRIM(H96)&lt;&gt;"",COUNTA($H$8:H96),"")</f>
        <v>82</v>
      </c>
      <c r="C96" s="61" t="s">
        <v>12</v>
      </c>
      <c r="D96" s="69" t="s">
        <v>174</v>
      </c>
      <c r="E96" s="67" t="s">
        <v>175</v>
      </c>
      <c r="F96" s="67"/>
      <c r="G96" s="63" t="s">
        <v>4</v>
      </c>
      <c r="H96" s="66">
        <v>1</v>
      </c>
      <c r="I96" s="83">
        <v>0</v>
      </c>
      <c r="J96" s="9">
        <f t="shared" si="1"/>
        <v>0</v>
      </c>
      <c r="L96" s="88"/>
    </row>
    <row r="97" spans="1:12" ht="22.5" x14ac:dyDescent="0.25">
      <c r="A97" s="56"/>
      <c r="B97" s="85">
        <f>IF(TRIM(H97)&lt;&gt;"",COUNTA($H$8:H97),"")</f>
        <v>83</v>
      </c>
      <c r="C97" s="57" t="s">
        <v>12</v>
      </c>
      <c r="D97" s="69" t="s">
        <v>176</v>
      </c>
      <c r="E97" s="65" t="s">
        <v>177</v>
      </c>
      <c r="F97" s="65"/>
      <c r="G97" s="1" t="s">
        <v>3</v>
      </c>
      <c r="H97" s="66">
        <v>1</v>
      </c>
      <c r="I97" s="83">
        <v>0</v>
      </c>
      <c r="J97" s="9">
        <f t="shared" si="1"/>
        <v>0</v>
      </c>
      <c r="L97" s="88"/>
    </row>
    <row r="98" spans="1:12" x14ac:dyDescent="0.25">
      <c r="A98" s="56"/>
      <c r="B98" s="85">
        <f>IF(TRIM(H98)&lt;&gt;"",COUNTA($H$8:H98),"")</f>
        <v>84</v>
      </c>
      <c r="C98" s="57" t="s">
        <v>12</v>
      </c>
      <c r="D98" s="69" t="s">
        <v>178</v>
      </c>
      <c r="E98" s="65" t="s">
        <v>179</v>
      </c>
      <c r="F98" s="65"/>
      <c r="G98" s="1" t="s">
        <v>3</v>
      </c>
      <c r="H98" s="66">
        <v>1</v>
      </c>
      <c r="I98" s="83">
        <v>0</v>
      </c>
      <c r="J98" s="9">
        <f t="shared" si="1"/>
        <v>0</v>
      </c>
      <c r="L98" s="88"/>
    </row>
    <row r="99" spans="1:12" ht="22.5" x14ac:dyDescent="0.25">
      <c r="A99" s="56"/>
      <c r="B99" s="85">
        <f>IF(TRIM(H99)&lt;&gt;"",COUNTA($H$8:H99),"")</f>
        <v>85</v>
      </c>
      <c r="C99" s="57" t="s">
        <v>12</v>
      </c>
      <c r="D99" s="69" t="s">
        <v>180</v>
      </c>
      <c r="E99" s="65" t="s">
        <v>181</v>
      </c>
      <c r="F99" s="65"/>
      <c r="G99" s="1" t="s">
        <v>8</v>
      </c>
      <c r="H99" s="66">
        <v>1</v>
      </c>
      <c r="I99" s="83">
        <v>0</v>
      </c>
      <c r="J99" s="9">
        <f t="shared" si="1"/>
        <v>0</v>
      </c>
      <c r="L99" s="88"/>
    </row>
    <row r="100" spans="1:12" ht="78.75" x14ac:dyDescent="0.25">
      <c r="A100" s="56"/>
      <c r="B100" s="85">
        <f>IF(TRIM(H100)&lt;&gt;"",COUNTA($H$8:H100),"")</f>
        <v>86</v>
      </c>
      <c r="C100" s="57" t="s">
        <v>12</v>
      </c>
      <c r="D100" s="69" t="s">
        <v>182</v>
      </c>
      <c r="E100" s="65" t="s">
        <v>183</v>
      </c>
      <c r="F100" s="65"/>
      <c r="G100" s="1" t="s">
        <v>3</v>
      </c>
      <c r="H100" s="66">
        <v>1</v>
      </c>
      <c r="I100" s="83">
        <v>0</v>
      </c>
      <c r="J100" s="9">
        <f t="shared" si="1"/>
        <v>0</v>
      </c>
      <c r="L100" s="88"/>
    </row>
    <row r="101" spans="1:12" ht="22.5" x14ac:dyDescent="0.25">
      <c r="A101" s="56"/>
      <c r="B101" s="85">
        <f>IF(TRIM(H101)&lt;&gt;"",COUNTA($H$8:H101),"")</f>
        <v>87</v>
      </c>
      <c r="C101" s="57" t="s">
        <v>12</v>
      </c>
      <c r="D101" s="69" t="s">
        <v>184</v>
      </c>
      <c r="E101" s="65" t="s">
        <v>185</v>
      </c>
      <c r="F101" s="65"/>
      <c r="G101" s="1" t="s">
        <v>8</v>
      </c>
      <c r="H101" s="66">
        <v>1</v>
      </c>
      <c r="I101" s="83">
        <v>0</v>
      </c>
      <c r="J101" s="9">
        <f t="shared" si="1"/>
        <v>0</v>
      </c>
      <c r="L101" s="88"/>
    </row>
    <row r="102" spans="1:12" ht="22.5" x14ac:dyDescent="0.25">
      <c r="A102" s="56"/>
      <c r="B102" s="85">
        <f>IF(TRIM(H102)&lt;&gt;"",COUNTA($H$8:H102),"")</f>
        <v>88</v>
      </c>
      <c r="C102" s="57" t="s">
        <v>12</v>
      </c>
      <c r="D102" s="69" t="s">
        <v>186</v>
      </c>
      <c r="E102" s="65" t="s">
        <v>187</v>
      </c>
      <c r="F102" s="65"/>
      <c r="G102" s="1" t="s">
        <v>8</v>
      </c>
      <c r="H102" s="66">
        <v>1</v>
      </c>
      <c r="I102" s="83">
        <v>0</v>
      </c>
      <c r="J102" s="9">
        <f t="shared" si="1"/>
        <v>0</v>
      </c>
      <c r="L102" s="88"/>
    </row>
    <row r="103" spans="1:12" ht="22.5" x14ac:dyDescent="0.25">
      <c r="A103" s="56"/>
      <c r="B103" s="85">
        <f>IF(TRIM(H103)&lt;&gt;"",COUNTA($H$8:H103),"")</f>
        <v>89</v>
      </c>
      <c r="C103" s="57" t="s">
        <v>12</v>
      </c>
      <c r="D103" s="69" t="s">
        <v>188</v>
      </c>
      <c r="E103" s="58" t="s">
        <v>189</v>
      </c>
      <c r="F103" s="58"/>
      <c r="G103" s="1" t="s">
        <v>3</v>
      </c>
      <c r="H103" s="59">
        <v>1</v>
      </c>
      <c r="I103" s="82">
        <v>0</v>
      </c>
      <c r="J103" s="9">
        <f t="shared" si="1"/>
        <v>0</v>
      </c>
      <c r="L103" s="88"/>
    </row>
    <row r="104" spans="1:12" ht="45" x14ac:dyDescent="0.25">
      <c r="A104" s="56"/>
      <c r="B104" s="85">
        <f>IF(TRIM(H104)&lt;&gt;"",COUNTA($H$8:H104),"")</f>
        <v>90</v>
      </c>
      <c r="C104" s="57" t="s">
        <v>12</v>
      </c>
      <c r="D104" s="69" t="s">
        <v>190</v>
      </c>
      <c r="E104" s="58" t="s">
        <v>191</v>
      </c>
      <c r="F104" s="58"/>
      <c r="G104" s="1" t="s">
        <v>3</v>
      </c>
      <c r="H104" s="59">
        <v>1</v>
      </c>
      <c r="I104" s="82">
        <v>0</v>
      </c>
      <c r="J104" s="9">
        <f t="shared" si="1"/>
        <v>0</v>
      </c>
      <c r="L104" s="88"/>
    </row>
    <row r="105" spans="1:12" x14ac:dyDescent="0.25">
      <c r="A105" s="44">
        <v>2</v>
      </c>
      <c r="B105" s="44" t="str">
        <f>IF(TRIM(H105)&lt;&gt;"",COUNTA($H$8:H105),"")</f>
        <v/>
      </c>
      <c r="C105" s="45" t="s">
        <v>12</v>
      </c>
      <c r="D105" s="22" t="s">
        <v>192</v>
      </c>
      <c r="E105" s="46" t="s">
        <v>9</v>
      </c>
      <c r="F105" s="46"/>
      <c r="G105" s="18"/>
      <c r="H105" s="19" t="s">
        <v>6</v>
      </c>
      <c r="I105" s="20"/>
      <c r="J105" s="20">
        <f>J106</f>
        <v>0</v>
      </c>
      <c r="L105" s="88"/>
    </row>
    <row r="106" spans="1:12" x14ac:dyDescent="0.25">
      <c r="A106" s="49">
        <v>3</v>
      </c>
      <c r="B106" s="49" t="str">
        <f>IF(TRIM(H106)&lt;&gt;"",COUNTA($H$8:H106),"")</f>
        <v/>
      </c>
      <c r="C106" s="50" t="s">
        <v>12</v>
      </c>
      <c r="D106" s="51" t="s">
        <v>193</v>
      </c>
      <c r="E106" s="52" t="s">
        <v>194</v>
      </c>
      <c r="F106" s="52"/>
      <c r="G106" s="53"/>
      <c r="H106" s="54" t="s">
        <v>6</v>
      </c>
      <c r="I106" s="55"/>
      <c r="J106" s="21">
        <f>SUM(J107:J113)</f>
        <v>0</v>
      </c>
      <c r="L106" s="88"/>
    </row>
    <row r="107" spans="1:12" ht="33.75" x14ac:dyDescent="0.25">
      <c r="A107" s="56"/>
      <c r="B107" s="85" t="str">
        <f>IF(TRIM(H107)&lt;&gt;"",COUNTA($H$8:H107),"")</f>
        <v/>
      </c>
      <c r="C107" s="57" t="s">
        <v>12</v>
      </c>
      <c r="D107" s="26" t="s">
        <v>196</v>
      </c>
      <c r="E107" s="75" t="s">
        <v>33</v>
      </c>
      <c r="F107" s="58"/>
      <c r="G107" s="1"/>
      <c r="H107" s="64" t="s">
        <v>6</v>
      </c>
      <c r="I107" s="10"/>
      <c r="J107" s="9" t="str">
        <f t="shared" ref="J107:J113" si="2">IF(ISNUMBER(H107),ROUND(H107*I107,2),"")</f>
        <v/>
      </c>
      <c r="L107" s="88"/>
    </row>
    <row r="108" spans="1:12" ht="22.5" x14ac:dyDescent="0.25">
      <c r="A108" s="56"/>
      <c r="B108" s="85">
        <f>IF(TRIM(H108)&lt;&gt;"",COUNTA($H$8:H108),"")</f>
        <v>94</v>
      </c>
      <c r="C108" s="57" t="s">
        <v>12</v>
      </c>
      <c r="D108" s="26" t="s">
        <v>197</v>
      </c>
      <c r="E108" s="58" t="s">
        <v>198</v>
      </c>
      <c r="F108" s="58"/>
      <c r="G108" s="1" t="s">
        <v>3</v>
      </c>
      <c r="H108" s="59">
        <v>40</v>
      </c>
      <c r="I108" s="82">
        <v>0</v>
      </c>
      <c r="J108" s="9">
        <f t="shared" si="2"/>
        <v>0</v>
      </c>
      <c r="L108" s="88"/>
    </row>
    <row r="109" spans="1:12" x14ac:dyDescent="0.25">
      <c r="A109" s="56"/>
      <c r="B109" s="85">
        <f>IF(TRIM(H109)&lt;&gt;"",COUNTA($H$8:H109),"")</f>
        <v>95</v>
      </c>
      <c r="C109" s="57" t="s">
        <v>12</v>
      </c>
      <c r="D109" s="26" t="s">
        <v>199</v>
      </c>
      <c r="E109" s="58" t="s">
        <v>200</v>
      </c>
      <c r="F109" s="58"/>
      <c r="G109" s="1" t="s">
        <v>3</v>
      </c>
      <c r="H109" s="59">
        <v>40</v>
      </c>
      <c r="I109" s="82">
        <v>0</v>
      </c>
      <c r="J109" s="9">
        <f t="shared" si="2"/>
        <v>0</v>
      </c>
      <c r="L109" s="88"/>
    </row>
    <row r="110" spans="1:12" x14ac:dyDescent="0.25">
      <c r="A110" s="56"/>
      <c r="B110" s="85">
        <f>IF(TRIM(H110)&lt;&gt;"",COUNTA($H$8:H110),"")</f>
        <v>96</v>
      </c>
      <c r="C110" s="57" t="s">
        <v>12</v>
      </c>
      <c r="D110" s="26" t="s">
        <v>201</v>
      </c>
      <c r="E110" s="58" t="s">
        <v>202</v>
      </c>
      <c r="F110" s="58"/>
      <c r="G110" s="1" t="s">
        <v>4</v>
      </c>
      <c r="H110" s="59">
        <v>150</v>
      </c>
      <c r="I110" s="82">
        <v>0</v>
      </c>
      <c r="J110" s="9">
        <f t="shared" si="2"/>
        <v>0</v>
      </c>
      <c r="L110" s="88"/>
    </row>
    <row r="111" spans="1:12" ht="33.75" x14ac:dyDescent="0.25">
      <c r="A111" s="56"/>
      <c r="B111" s="85">
        <f>IF(TRIM(H111)&lt;&gt;"",COUNTA($H$8:H111),"")</f>
        <v>97</v>
      </c>
      <c r="C111" s="57" t="s">
        <v>12</v>
      </c>
      <c r="D111" s="26" t="s">
        <v>203</v>
      </c>
      <c r="E111" s="65" t="s">
        <v>204</v>
      </c>
      <c r="F111" s="65"/>
      <c r="G111" s="1" t="s">
        <v>4</v>
      </c>
      <c r="H111" s="66">
        <v>40</v>
      </c>
      <c r="I111" s="83">
        <v>0</v>
      </c>
      <c r="J111" s="9">
        <f t="shared" si="2"/>
        <v>0</v>
      </c>
      <c r="L111" s="88"/>
    </row>
    <row r="112" spans="1:12" ht="22.5" x14ac:dyDescent="0.25">
      <c r="A112" s="56"/>
      <c r="B112" s="85">
        <f>IF(TRIM(H112)&lt;&gt;"",COUNTA($H$8:H112),"")</f>
        <v>98</v>
      </c>
      <c r="C112" s="57" t="s">
        <v>12</v>
      </c>
      <c r="D112" s="26" t="s">
        <v>205</v>
      </c>
      <c r="E112" s="65" t="s">
        <v>198</v>
      </c>
      <c r="F112" s="65" t="s">
        <v>206</v>
      </c>
      <c r="G112" s="1" t="s">
        <v>3</v>
      </c>
      <c r="H112" s="66">
        <v>8</v>
      </c>
      <c r="I112" s="83">
        <v>0</v>
      </c>
      <c r="J112" s="9">
        <f t="shared" si="2"/>
        <v>0</v>
      </c>
      <c r="L112" s="88"/>
    </row>
    <row r="113" spans="1:12" x14ac:dyDescent="0.25">
      <c r="A113" s="56"/>
      <c r="B113" s="85">
        <f>IF(TRIM(H113)&lt;&gt;"",COUNTA($H$8:H113),"")</f>
        <v>99</v>
      </c>
      <c r="C113" s="57" t="s">
        <v>12</v>
      </c>
      <c r="D113" s="26" t="s">
        <v>207</v>
      </c>
      <c r="E113" s="58" t="s">
        <v>200</v>
      </c>
      <c r="F113" s="58" t="s">
        <v>206</v>
      </c>
      <c r="G113" s="1" t="s">
        <v>3</v>
      </c>
      <c r="H113" s="59">
        <v>8</v>
      </c>
      <c r="I113" s="82">
        <v>0</v>
      </c>
      <c r="J113" s="9">
        <f t="shared" si="2"/>
        <v>0</v>
      </c>
      <c r="L113" s="88"/>
    </row>
    <row r="114" spans="1:12" x14ac:dyDescent="0.25">
      <c r="A114" s="44">
        <v>2</v>
      </c>
      <c r="B114" s="44" t="str">
        <f>IF(TRIM(H114)&lt;&gt;"",COUNTA($H$8:H114),"")</f>
        <v/>
      </c>
      <c r="C114" s="45" t="s">
        <v>12</v>
      </c>
      <c r="D114" s="22" t="s">
        <v>210</v>
      </c>
      <c r="E114" s="46" t="s">
        <v>211</v>
      </c>
      <c r="F114" s="46"/>
      <c r="G114" s="18"/>
      <c r="H114" s="19" t="s">
        <v>6</v>
      </c>
      <c r="I114" s="20"/>
      <c r="J114" s="20">
        <f>J115+J118+J125+J128+J130+J138+J149+J153+J157+J164+J166+J168</f>
        <v>0</v>
      </c>
      <c r="L114" s="88"/>
    </row>
    <row r="115" spans="1:12" x14ac:dyDescent="0.25">
      <c r="A115" s="49">
        <v>3</v>
      </c>
      <c r="B115" s="49" t="str">
        <f>IF(TRIM(H115)&lt;&gt;"",COUNTA($H$8:H115),"")</f>
        <v/>
      </c>
      <c r="C115" s="50" t="s">
        <v>12</v>
      </c>
      <c r="D115" s="51" t="s">
        <v>212</v>
      </c>
      <c r="E115" s="52" t="s">
        <v>213</v>
      </c>
      <c r="F115" s="52"/>
      <c r="G115" s="53"/>
      <c r="H115" s="54" t="s">
        <v>6</v>
      </c>
      <c r="I115" s="55"/>
      <c r="J115" s="21">
        <f>SUM(J116:J117)</f>
        <v>0</v>
      </c>
      <c r="L115" s="88"/>
    </row>
    <row r="116" spans="1:12" ht="22.5" x14ac:dyDescent="0.25">
      <c r="A116" s="56"/>
      <c r="B116" s="85" t="str">
        <f>IF(TRIM(H116)&lt;&gt;"",COUNTA($H$8:H116),"")</f>
        <v/>
      </c>
      <c r="C116" s="57" t="s">
        <v>12</v>
      </c>
      <c r="D116" s="26" t="s">
        <v>236</v>
      </c>
      <c r="E116" s="58" t="s">
        <v>237</v>
      </c>
      <c r="F116" s="58" t="s">
        <v>238</v>
      </c>
      <c r="G116" s="1"/>
      <c r="H116" s="59"/>
      <c r="I116" s="10"/>
      <c r="J116" s="9" t="str">
        <f t="shared" ref="J116:J117" si="3">IF(ISNUMBER(H116),ROUND(H116*I116,2),"")</f>
        <v/>
      </c>
      <c r="L116" s="88"/>
    </row>
    <row r="117" spans="1:12" x14ac:dyDescent="0.25">
      <c r="A117" s="56"/>
      <c r="B117" s="85">
        <f>IF(TRIM(H117)&lt;&gt;"",COUNTA($H$8:H117),"")</f>
        <v>102</v>
      </c>
      <c r="C117" s="57" t="s">
        <v>12</v>
      </c>
      <c r="D117" s="26" t="s">
        <v>239</v>
      </c>
      <c r="E117" s="58" t="s">
        <v>240</v>
      </c>
      <c r="F117" s="58"/>
      <c r="G117" s="1" t="s">
        <v>3</v>
      </c>
      <c r="H117" s="59">
        <v>1</v>
      </c>
      <c r="I117" s="82">
        <v>0</v>
      </c>
      <c r="J117" s="9">
        <f t="shared" si="3"/>
        <v>0</v>
      </c>
      <c r="L117" s="88"/>
    </row>
    <row r="118" spans="1:12" x14ac:dyDescent="0.25">
      <c r="A118" s="49">
        <v>3</v>
      </c>
      <c r="B118" s="49" t="str">
        <f>IF(TRIM(H118)&lt;&gt;"",COUNTA($H$8:H118),"")</f>
        <v/>
      </c>
      <c r="C118" s="50" t="s">
        <v>12</v>
      </c>
      <c r="D118" s="51" t="s">
        <v>214</v>
      </c>
      <c r="E118" s="52" t="s">
        <v>215</v>
      </c>
      <c r="F118" s="52"/>
      <c r="G118" s="53"/>
      <c r="H118" s="54" t="s">
        <v>6</v>
      </c>
      <c r="I118" s="55"/>
      <c r="J118" s="21">
        <f>SUM(J119:J124)</f>
        <v>0</v>
      </c>
      <c r="L118" s="88"/>
    </row>
    <row r="119" spans="1:12" ht="45" x14ac:dyDescent="0.25">
      <c r="A119" s="56"/>
      <c r="B119" s="85">
        <f>IF(TRIM(H119)&lt;&gt;"",COUNTA($H$8:H119),"")</f>
        <v>104</v>
      </c>
      <c r="C119" s="57" t="s">
        <v>12</v>
      </c>
      <c r="D119" s="26" t="s">
        <v>718</v>
      </c>
      <c r="E119" s="58" t="s">
        <v>242</v>
      </c>
      <c r="F119" s="58" t="s">
        <v>243</v>
      </c>
      <c r="G119" s="1" t="s">
        <v>4</v>
      </c>
      <c r="H119" s="59">
        <v>1</v>
      </c>
      <c r="I119" s="82">
        <v>0</v>
      </c>
      <c r="J119" s="9">
        <f t="shared" ref="J119:J148" si="4">IF(ISNUMBER(H119),ROUND(H119*I119,2),"")</f>
        <v>0</v>
      </c>
      <c r="L119" s="88"/>
    </row>
    <row r="120" spans="1:12" x14ac:dyDescent="0.25">
      <c r="A120" s="56"/>
      <c r="B120" s="85">
        <f>IF(TRIM(H120)&lt;&gt;"",COUNTA($H$8:H120),"")</f>
        <v>105</v>
      </c>
      <c r="C120" s="57" t="s">
        <v>12</v>
      </c>
      <c r="D120" s="26" t="s">
        <v>719</v>
      </c>
      <c r="E120" s="65" t="s">
        <v>246</v>
      </c>
      <c r="F120" s="65"/>
      <c r="G120" s="1" t="s">
        <v>3</v>
      </c>
      <c r="H120" s="59">
        <v>1</v>
      </c>
      <c r="I120" s="82">
        <v>0</v>
      </c>
      <c r="J120" s="9">
        <f t="shared" si="4"/>
        <v>0</v>
      </c>
      <c r="L120" s="88"/>
    </row>
    <row r="121" spans="1:12" x14ac:dyDescent="0.25">
      <c r="A121" s="56"/>
      <c r="B121" s="85">
        <f>IF(TRIM(H121)&lt;&gt;"",COUNTA($H$8:H121),"")</f>
        <v>106</v>
      </c>
      <c r="C121" s="57" t="s">
        <v>12</v>
      </c>
      <c r="D121" s="26" t="s">
        <v>720</v>
      </c>
      <c r="E121" s="65" t="s">
        <v>80</v>
      </c>
      <c r="F121" s="65"/>
      <c r="G121" s="1" t="s">
        <v>4</v>
      </c>
      <c r="H121" s="59">
        <v>4</v>
      </c>
      <c r="I121" s="82">
        <v>0</v>
      </c>
      <c r="J121" s="9">
        <f t="shared" si="4"/>
        <v>0</v>
      </c>
      <c r="L121" s="88"/>
    </row>
    <row r="122" spans="1:12" x14ac:dyDescent="0.25">
      <c r="A122" s="56"/>
      <c r="B122" s="85">
        <f>IF(TRIM(H122)&lt;&gt;"",COUNTA($H$8:H122),"")</f>
        <v>107</v>
      </c>
      <c r="C122" s="57" t="s">
        <v>12</v>
      </c>
      <c r="D122" s="26" t="s">
        <v>241</v>
      </c>
      <c r="E122" s="65" t="s">
        <v>82</v>
      </c>
      <c r="F122" s="65"/>
      <c r="G122" s="1" t="s">
        <v>4</v>
      </c>
      <c r="H122" s="66">
        <v>1</v>
      </c>
      <c r="I122" s="83">
        <v>0</v>
      </c>
      <c r="J122" s="9">
        <f t="shared" si="4"/>
        <v>0</v>
      </c>
      <c r="L122" s="88"/>
    </row>
    <row r="123" spans="1:12" x14ac:dyDescent="0.25">
      <c r="A123" s="56"/>
      <c r="B123" s="85">
        <f>IF(TRIM(H123)&lt;&gt;"",COUNTA($H$8:H123),"")</f>
        <v>108</v>
      </c>
      <c r="C123" s="57" t="s">
        <v>12</v>
      </c>
      <c r="D123" s="26" t="s">
        <v>244</v>
      </c>
      <c r="E123" s="65" t="s">
        <v>247</v>
      </c>
      <c r="F123" s="65" t="s">
        <v>248</v>
      </c>
      <c r="G123" s="1" t="s">
        <v>3</v>
      </c>
      <c r="H123" s="59">
        <v>1</v>
      </c>
      <c r="I123" s="82">
        <v>0</v>
      </c>
      <c r="J123" s="9">
        <f t="shared" si="4"/>
        <v>0</v>
      </c>
      <c r="L123" s="88"/>
    </row>
    <row r="124" spans="1:12" x14ac:dyDescent="0.25">
      <c r="A124" s="56"/>
      <c r="B124" s="85">
        <f>IF(TRIM(H124)&lt;&gt;"",COUNTA($H$8:H124),"")</f>
        <v>109</v>
      </c>
      <c r="C124" s="57" t="s">
        <v>12</v>
      </c>
      <c r="D124" s="26" t="s">
        <v>245</v>
      </c>
      <c r="E124" s="65" t="s">
        <v>240</v>
      </c>
      <c r="F124" s="65" t="s">
        <v>248</v>
      </c>
      <c r="G124" s="1" t="s">
        <v>3</v>
      </c>
      <c r="H124" s="59">
        <v>1</v>
      </c>
      <c r="I124" s="83">
        <v>0</v>
      </c>
      <c r="J124" s="9">
        <f t="shared" si="4"/>
        <v>0</v>
      </c>
      <c r="L124" s="88"/>
    </row>
    <row r="125" spans="1:12" x14ac:dyDescent="0.25">
      <c r="A125" s="49">
        <v>3</v>
      </c>
      <c r="B125" s="49" t="str">
        <f>IF(TRIM(H125)&lt;&gt;"",COUNTA($H$8:H125),"")</f>
        <v/>
      </c>
      <c r="C125" s="50" t="s">
        <v>12</v>
      </c>
      <c r="D125" s="51" t="s">
        <v>216</v>
      </c>
      <c r="E125" s="52" t="s">
        <v>217</v>
      </c>
      <c r="F125" s="52"/>
      <c r="G125" s="53"/>
      <c r="H125" s="54" t="s">
        <v>6</v>
      </c>
      <c r="I125" s="55"/>
      <c r="J125" s="21">
        <f>SUM(J126:J127)</f>
        <v>0</v>
      </c>
      <c r="L125" s="88"/>
    </row>
    <row r="126" spans="1:12" ht="22.5" x14ac:dyDescent="0.25">
      <c r="A126" s="56"/>
      <c r="B126" s="85">
        <f>IF(TRIM(H126)&lt;&gt;"",COUNTA($H$8:H126),"")</f>
        <v>111</v>
      </c>
      <c r="C126" s="57" t="s">
        <v>12</v>
      </c>
      <c r="D126" s="26" t="s">
        <v>249</v>
      </c>
      <c r="E126" s="58" t="s">
        <v>250</v>
      </c>
      <c r="F126" s="58" t="s">
        <v>251</v>
      </c>
      <c r="G126" s="1" t="s">
        <v>3</v>
      </c>
      <c r="H126" s="59">
        <v>1</v>
      </c>
      <c r="I126" s="82">
        <v>0</v>
      </c>
      <c r="J126" s="9">
        <f t="shared" si="4"/>
        <v>0</v>
      </c>
      <c r="L126" s="88"/>
    </row>
    <row r="127" spans="1:12" ht="22.5" x14ac:dyDescent="0.25">
      <c r="A127" s="56"/>
      <c r="B127" s="85">
        <f>IF(TRIM(H127)&lt;&gt;"",COUNTA($H$8:H127),"")</f>
        <v>112</v>
      </c>
      <c r="C127" s="57" t="s">
        <v>12</v>
      </c>
      <c r="D127" s="26" t="s">
        <v>252</v>
      </c>
      <c r="E127" s="65" t="s">
        <v>253</v>
      </c>
      <c r="F127" s="65" t="s">
        <v>254</v>
      </c>
      <c r="G127" s="1" t="s">
        <v>3</v>
      </c>
      <c r="H127" s="59">
        <v>1</v>
      </c>
      <c r="I127" s="82">
        <v>0</v>
      </c>
      <c r="J127" s="9">
        <f t="shared" si="4"/>
        <v>0</v>
      </c>
      <c r="L127" s="88"/>
    </row>
    <row r="128" spans="1:12" x14ac:dyDescent="0.25">
      <c r="A128" s="49">
        <v>3</v>
      </c>
      <c r="B128" s="49" t="str">
        <f>IF(TRIM(H128)&lt;&gt;"",COUNTA($H$8:H128),"")</f>
        <v/>
      </c>
      <c r="C128" s="50" t="s">
        <v>12</v>
      </c>
      <c r="D128" s="51" t="s">
        <v>218</v>
      </c>
      <c r="E128" s="52" t="s">
        <v>219</v>
      </c>
      <c r="F128" s="52"/>
      <c r="G128" s="53"/>
      <c r="H128" s="54" t="s">
        <v>6</v>
      </c>
      <c r="I128" s="55"/>
      <c r="J128" s="21"/>
      <c r="L128" s="88"/>
    </row>
    <row r="129" spans="1:12" ht="22.5" x14ac:dyDescent="0.25">
      <c r="A129" s="56"/>
      <c r="B129" s="85" t="str">
        <f>IF(TRIM(H129)&lt;&gt;"",COUNTA($H$8:H129),"")</f>
        <v/>
      </c>
      <c r="C129" s="57" t="s">
        <v>12</v>
      </c>
      <c r="D129" s="26" t="s">
        <v>255</v>
      </c>
      <c r="E129" s="58" t="s">
        <v>256</v>
      </c>
      <c r="F129" s="58"/>
      <c r="G129" s="76"/>
      <c r="H129" s="64"/>
      <c r="I129" s="10"/>
      <c r="J129" s="9"/>
      <c r="L129" s="88"/>
    </row>
    <row r="130" spans="1:12" x14ac:dyDescent="0.25">
      <c r="A130" s="49">
        <v>3</v>
      </c>
      <c r="B130" s="49" t="str">
        <f>IF(TRIM(H130)&lt;&gt;"",COUNTA($H$8:H130),"")</f>
        <v/>
      </c>
      <c r="C130" s="50" t="s">
        <v>12</v>
      </c>
      <c r="D130" s="51" t="s">
        <v>220</v>
      </c>
      <c r="E130" s="52" t="s">
        <v>221</v>
      </c>
      <c r="F130" s="52"/>
      <c r="G130" s="53"/>
      <c r="H130" s="54" t="s">
        <v>6</v>
      </c>
      <c r="I130" s="55"/>
      <c r="J130" s="21">
        <f>SUM(J131:J137)</f>
        <v>0</v>
      </c>
      <c r="L130" s="88"/>
    </row>
    <row r="131" spans="1:12" ht="22.5" x14ac:dyDescent="0.25">
      <c r="A131" s="56"/>
      <c r="B131" s="85">
        <f>IF(TRIM(H131)&lt;&gt;"",COUNTA($H$8:H131),"")</f>
        <v>115</v>
      </c>
      <c r="C131" s="57" t="s">
        <v>12</v>
      </c>
      <c r="D131" s="26" t="s">
        <v>257</v>
      </c>
      <c r="E131" s="58" t="s">
        <v>258</v>
      </c>
      <c r="F131" s="58"/>
      <c r="G131" s="1" t="s">
        <v>3</v>
      </c>
      <c r="H131" s="59">
        <v>6</v>
      </c>
      <c r="I131" s="82">
        <v>0</v>
      </c>
      <c r="J131" s="9">
        <f t="shared" si="4"/>
        <v>0</v>
      </c>
      <c r="L131" s="88"/>
    </row>
    <row r="132" spans="1:12" ht="22.5" x14ac:dyDescent="0.25">
      <c r="A132" s="56"/>
      <c r="B132" s="85">
        <f>IF(TRIM(H132)&lt;&gt;"",COUNTA($H$8:H132),"")</f>
        <v>116</v>
      </c>
      <c r="C132" s="57" t="s">
        <v>12</v>
      </c>
      <c r="D132" s="26" t="s">
        <v>259</v>
      </c>
      <c r="E132" s="58" t="s">
        <v>253</v>
      </c>
      <c r="F132" s="58" t="s">
        <v>254</v>
      </c>
      <c r="G132" s="1" t="s">
        <v>3</v>
      </c>
      <c r="H132" s="59">
        <v>5</v>
      </c>
      <c r="I132" s="82">
        <v>0</v>
      </c>
      <c r="J132" s="9">
        <f t="shared" si="4"/>
        <v>0</v>
      </c>
      <c r="L132" s="88"/>
    </row>
    <row r="133" spans="1:12" x14ac:dyDescent="0.25">
      <c r="A133" s="56"/>
      <c r="B133" s="85">
        <f>IF(TRIM(H133)&lt;&gt;"",COUNTA($H$8:H133),"")</f>
        <v>117</v>
      </c>
      <c r="C133" s="57" t="s">
        <v>12</v>
      </c>
      <c r="D133" s="26" t="s">
        <v>260</v>
      </c>
      <c r="E133" s="65" t="s">
        <v>261</v>
      </c>
      <c r="F133" s="65"/>
      <c r="G133" s="1" t="s">
        <v>3</v>
      </c>
      <c r="H133" s="59">
        <v>5</v>
      </c>
      <c r="I133" s="82">
        <v>0</v>
      </c>
      <c r="J133" s="9">
        <f t="shared" si="4"/>
        <v>0</v>
      </c>
      <c r="L133" s="88"/>
    </row>
    <row r="134" spans="1:12" x14ac:dyDescent="0.25">
      <c r="A134" s="56"/>
      <c r="B134" s="85">
        <f>IF(TRIM(H134)&lt;&gt;"",COUNTA($H$8:H134),"")</f>
        <v>118</v>
      </c>
      <c r="C134" s="57" t="s">
        <v>12</v>
      </c>
      <c r="D134" s="26" t="s">
        <v>262</v>
      </c>
      <c r="E134" s="65" t="s">
        <v>263</v>
      </c>
      <c r="F134" s="65"/>
      <c r="G134" s="1" t="s">
        <v>3</v>
      </c>
      <c r="H134" s="59">
        <v>1</v>
      </c>
      <c r="I134" s="82">
        <v>0</v>
      </c>
      <c r="J134" s="9">
        <f t="shared" si="4"/>
        <v>0</v>
      </c>
      <c r="L134" s="88"/>
    </row>
    <row r="135" spans="1:12" ht="22.5" x14ac:dyDescent="0.25">
      <c r="A135" s="56"/>
      <c r="B135" s="85">
        <f>IF(TRIM(H135)&lt;&gt;"",COUNTA($H$8:H135),"")</f>
        <v>119</v>
      </c>
      <c r="C135" s="57" t="s">
        <v>12</v>
      </c>
      <c r="D135" s="26" t="s">
        <v>264</v>
      </c>
      <c r="E135" s="65" t="s">
        <v>265</v>
      </c>
      <c r="F135" s="65"/>
      <c r="G135" s="1" t="s">
        <v>3</v>
      </c>
      <c r="H135" s="66">
        <v>5</v>
      </c>
      <c r="I135" s="83">
        <v>0</v>
      </c>
      <c r="J135" s="9">
        <f t="shared" si="4"/>
        <v>0</v>
      </c>
      <c r="L135" s="88"/>
    </row>
    <row r="136" spans="1:12" x14ac:dyDescent="0.25">
      <c r="A136" s="56"/>
      <c r="B136" s="85">
        <f>IF(TRIM(H136)&lt;&gt;"",COUNTA($H$8:H136),"")</f>
        <v>120</v>
      </c>
      <c r="C136" s="57" t="s">
        <v>12</v>
      </c>
      <c r="D136" s="26" t="s">
        <v>266</v>
      </c>
      <c r="E136" s="65" t="s">
        <v>267</v>
      </c>
      <c r="F136" s="65"/>
      <c r="G136" s="1" t="s">
        <v>3</v>
      </c>
      <c r="H136" s="66">
        <v>1</v>
      </c>
      <c r="I136" s="83">
        <v>0</v>
      </c>
      <c r="J136" s="9">
        <f t="shared" si="4"/>
        <v>0</v>
      </c>
      <c r="L136" s="88"/>
    </row>
    <row r="137" spans="1:12" x14ac:dyDescent="0.25">
      <c r="A137" s="56"/>
      <c r="B137" s="85">
        <f>IF(TRIM(H137)&lt;&gt;"",COUNTA($H$8:H137),"")</f>
        <v>121</v>
      </c>
      <c r="C137" s="57" t="s">
        <v>12</v>
      </c>
      <c r="D137" s="26" t="s">
        <v>268</v>
      </c>
      <c r="E137" s="65" t="s">
        <v>240</v>
      </c>
      <c r="F137" s="65"/>
      <c r="G137" s="1" t="s">
        <v>3</v>
      </c>
      <c r="H137" s="66">
        <v>1</v>
      </c>
      <c r="I137" s="83">
        <v>0</v>
      </c>
      <c r="J137" s="9">
        <f t="shared" si="4"/>
        <v>0</v>
      </c>
      <c r="L137" s="88"/>
    </row>
    <row r="138" spans="1:12" x14ac:dyDescent="0.25">
      <c r="A138" s="49">
        <v>3</v>
      </c>
      <c r="B138" s="49" t="str">
        <f>IF(TRIM(H138)&lt;&gt;"",COUNTA($H$8:H138),"")</f>
        <v/>
      </c>
      <c r="C138" s="50" t="s">
        <v>12</v>
      </c>
      <c r="D138" s="51" t="s">
        <v>222</v>
      </c>
      <c r="E138" s="52" t="s">
        <v>223</v>
      </c>
      <c r="F138" s="52"/>
      <c r="G138" s="53"/>
      <c r="H138" s="54" t="s">
        <v>6</v>
      </c>
      <c r="I138" s="55"/>
      <c r="J138" s="21">
        <f>SUM(J139:J148)</f>
        <v>0</v>
      </c>
      <c r="L138" s="88"/>
    </row>
    <row r="139" spans="1:12" x14ac:dyDescent="0.25">
      <c r="A139" s="56"/>
      <c r="B139" s="85">
        <f>IF(TRIM(H139)&lt;&gt;"",COUNTA($H$8:H139),"")</f>
        <v>123</v>
      </c>
      <c r="C139" s="57" t="s">
        <v>12</v>
      </c>
      <c r="D139" s="26" t="s">
        <v>269</v>
      </c>
      <c r="E139" s="58" t="s">
        <v>270</v>
      </c>
      <c r="F139" s="58" t="s">
        <v>271</v>
      </c>
      <c r="G139" s="1" t="s">
        <v>4</v>
      </c>
      <c r="H139" s="59">
        <v>3</v>
      </c>
      <c r="I139" s="82">
        <v>0</v>
      </c>
      <c r="J139" s="9">
        <f t="shared" si="4"/>
        <v>0</v>
      </c>
      <c r="L139" s="88"/>
    </row>
    <row r="140" spans="1:12" x14ac:dyDescent="0.25">
      <c r="A140" s="56"/>
      <c r="B140" s="85">
        <f>IF(TRIM(H140)&lt;&gt;"",COUNTA($H$8:H140),"")</f>
        <v>124</v>
      </c>
      <c r="C140" s="57" t="s">
        <v>12</v>
      </c>
      <c r="D140" s="26" t="s">
        <v>272</v>
      </c>
      <c r="E140" s="58" t="s">
        <v>273</v>
      </c>
      <c r="F140" s="58" t="s">
        <v>274</v>
      </c>
      <c r="G140" s="1" t="s">
        <v>4</v>
      </c>
      <c r="H140" s="59">
        <v>1</v>
      </c>
      <c r="I140" s="82">
        <v>0</v>
      </c>
      <c r="J140" s="9">
        <f t="shared" si="4"/>
        <v>0</v>
      </c>
      <c r="L140" s="88"/>
    </row>
    <row r="141" spans="1:12" x14ac:dyDescent="0.25">
      <c r="A141" s="56"/>
      <c r="B141" s="85">
        <f>IF(TRIM(H141)&lt;&gt;"",COUNTA($H$8:H141),"")</f>
        <v>125</v>
      </c>
      <c r="C141" s="57" t="s">
        <v>12</v>
      </c>
      <c r="D141" s="26" t="s">
        <v>275</v>
      </c>
      <c r="E141" s="58" t="s">
        <v>276</v>
      </c>
      <c r="F141" s="58"/>
      <c r="G141" s="1" t="s">
        <v>4</v>
      </c>
      <c r="H141" s="59">
        <v>4</v>
      </c>
      <c r="I141" s="82">
        <v>0</v>
      </c>
      <c r="J141" s="9">
        <f t="shared" si="4"/>
        <v>0</v>
      </c>
      <c r="L141" s="88"/>
    </row>
    <row r="142" spans="1:12" x14ac:dyDescent="0.25">
      <c r="A142" s="56"/>
      <c r="B142" s="85">
        <f>IF(TRIM(H142)&lt;&gt;"",COUNTA($H$8:H142),"")</f>
        <v>126</v>
      </c>
      <c r="C142" s="57" t="s">
        <v>12</v>
      </c>
      <c r="D142" s="26" t="s">
        <v>277</v>
      </c>
      <c r="E142" s="58" t="s">
        <v>278</v>
      </c>
      <c r="F142" s="58"/>
      <c r="G142" s="1" t="s">
        <v>4</v>
      </c>
      <c r="H142" s="59">
        <v>1</v>
      </c>
      <c r="I142" s="82">
        <v>0</v>
      </c>
      <c r="J142" s="9">
        <f t="shared" si="4"/>
        <v>0</v>
      </c>
      <c r="L142" s="88"/>
    </row>
    <row r="143" spans="1:12" x14ac:dyDescent="0.25">
      <c r="A143" s="56"/>
      <c r="B143" s="85">
        <f>IF(TRIM(H143)&lt;&gt;"",COUNTA($H$8:H143),"")</f>
        <v>127</v>
      </c>
      <c r="C143" s="57" t="s">
        <v>12</v>
      </c>
      <c r="D143" s="26" t="s">
        <v>279</v>
      </c>
      <c r="E143" s="58" t="s">
        <v>80</v>
      </c>
      <c r="F143" s="58"/>
      <c r="G143" s="1" t="s">
        <v>4</v>
      </c>
      <c r="H143" s="59">
        <v>12</v>
      </c>
      <c r="I143" s="82">
        <v>0</v>
      </c>
      <c r="J143" s="9">
        <f t="shared" si="4"/>
        <v>0</v>
      </c>
      <c r="L143" s="88"/>
    </row>
    <row r="144" spans="1:12" x14ac:dyDescent="0.25">
      <c r="A144" s="56"/>
      <c r="B144" s="85">
        <f>IF(TRIM(H144)&lt;&gt;"",COUNTA($H$8:H144),"")</f>
        <v>128</v>
      </c>
      <c r="C144" s="57" t="s">
        <v>12</v>
      </c>
      <c r="D144" s="26" t="s">
        <v>280</v>
      </c>
      <c r="E144" s="58" t="s">
        <v>82</v>
      </c>
      <c r="F144" s="58"/>
      <c r="G144" s="1" t="s">
        <v>4</v>
      </c>
      <c r="H144" s="59">
        <v>2</v>
      </c>
      <c r="I144" s="82">
        <v>0</v>
      </c>
      <c r="J144" s="9">
        <f t="shared" si="4"/>
        <v>0</v>
      </c>
      <c r="L144" s="88"/>
    </row>
    <row r="145" spans="1:12" ht="22.5" x14ac:dyDescent="0.25">
      <c r="A145" s="56"/>
      <c r="B145" s="85">
        <f>IF(TRIM(H145)&lt;&gt;"",COUNTA($H$8:H145),"")</f>
        <v>129</v>
      </c>
      <c r="C145" s="57" t="s">
        <v>12</v>
      </c>
      <c r="D145" s="26" t="s">
        <v>281</v>
      </c>
      <c r="E145" s="58" t="s">
        <v>282</v>
      </c>
      <c r="F145" s="58" t="s">
        <v>283</v>
      </c>
      <c r="G145" s="1" t="s">
        <v>3</v>
      </c>
      <c r="H145" s="59">
        <v>1</v>
      </c>
      <c r="I145" s="82">
        <v>0</v>
      </c>
      <c r="J145" s="9">
        <f t="shared" si="4"/>
        <v>0</v>
      </c>
      <c r="L145" s="88"/>
    </row>
    <row r="146" spans="1:12" ht="22.5" x14ac:dyDescent="0.25">
      <c r="A146" s="56"/>
      <c r="B146" s="85">
        <f>IF(TRIM(H146)&lt;&gt;"",COUNTA($H$8:H146),"")</f>
        <v>130</v>
      </c>
      <c r="C146" s="57" t="s">
        <v>12</v>
      </c>
      <c r="D146" s="26" t="s">
        <v>284</v>
      </c>
      <c r="E146" s="65" t="s">
        <v>75</v>
      </c>
      <c r="F146" s="65"/>
      <c r="G146" s="1" t="s">
        <v>4</v>
      </c>
      <c r="H146" s="59">
        <v>14</v>
      </c>
      <c r="I146" s="82">
        <v>0</v>
      </c>
      <c r="J146" s="9">
        <f t="shared" si="4"/>
        <v>0</v>
      </c>
      <c r="L146" s="88"/>
    </row>
    <row r="147" spans="1:12" x14ac:dyDescent="0.25">
      <c r="A147" s="56"/>
      <c r="B147" s="85">
        <f>IF(TRIM(H147)&lt;&gt;"",COUNTA($H$8:H147),"")</f>
        <v>131</v>
      </c>
      <c r="C147" s="57" t="s">
        <v>12</v>
      </c>
      <c r="D147" s="26" t="s">
        <v>285</v>
      </c>
      <c r="E147" s="65" t="s">
        <v>286</v>
      </c>
      <c r="F147" s="65"/>
      <c r="G147" s="1" t="s">
        <v>3</v>
      </c>
      <c r="H147" s="59">
        <v>1</v>
      </c>
      <c r="I147" s="82">
        <v>0</v>
      </c>
      <c r="J147" s="9">
        <f t="shared" si="4"/>
        <v>0</v>
      </c>
      <c r="L147" s="88"/>
    </row>
    <row r="148" spans="1:12" x14ac:dyDescent="0.25">
      <c r="A148" s="56"/>
      <c r="B148" s="85">
        <f>IF(TRIM(H148)&lt;&gt;"",COUNTA($H$8:H148),"")</f>
        <v>132</v>
      </c>
      <c r="C148" s="57" t="s">
        <v>12</v>
      </c>
      <c r="D148" s="26" t="s">
        <v>287</v>
      </c>
      <c r="E148" s="65" t="s">
        <v>288</v>
      </c>
      <c r="F148" s="65"/>
      <c r="G148" s="1" t="s">
        <v>3</v>
      </c>
      <c r="H148" s="59">
        <v>1</v>
      </c>
      <c r="I148" s="82">
        <v>0</v>
      </c>
      <c r="J148" s="9">
        <f t="shared" si="4"/>
        <v>0</v>
      </c>
      <c r="L148" s="88"/>
    </row>
    <row r="149" spans="1:12" x14ac:dyDescent="0.25">
      <c r="A149" s="49">
        <v>3</v>
      </c>
      <c r="B149" s="49" t="str">
        <f>IF(TRIM(H149)&lt;&gt;"",COUNTA($H$8:H149),"")</f>
        <v/>
      </c>
      <c r="C149" s="50" t="s">
        <v>12</v>
      </c>
      <c r="D149" s="51" t="s">
        <v>224</v>
      </c>
      <c r="E149" s="52" t="s">
        <v>225</v>
      </c>
      <c r="F149" s="52"/>
      <c r="G149" s="53"/>
      <c r="H149" s="54" t="s">
        <v>6</v>
      </c>
      <c r="I149" s="55"/>
      <c r="J149" s="21">
        <f>SUM(J150:J152)</f>
        <v>0</v>
      </c>
      <c r="L149" s="88"/>
    </row>
    <row r="150" spans="1:12" x14ac:dyDescent="0.25">
      <c r="A150" s="56"/>
      <c r="B150" s="85">
        <f>IF(TRIM(H150)&lt;&gt;"",COUNTA($H$8:H150),"")</f>
        <v>134</v>
      </c>
      <c r="C150" s="57" t="s">
        <v>12</v>
      </c>
      <c r="D150" s="26" t="s">
        <v>289</v>
      </c>
      <c r="E150" s="58" t="s">
        <v>290</v>
      </c>
      <c r="F150" s="58"/>
      <c r="G150" s="1" t="s">
        <v>3</v>
      </c>
      <c r="H150" s="59">
        <v>1</v>
      </c>
      <c r="I150" s="82">
        <v>0</v>
      </c>
      <c r="J150" s="9">
        <f t="shared" ref="J150:J194" si="5">IF(ISNUMBER(H150),ROUND(H150*I150,2),"")</f>
        <v>0</v>
      </c>
      <c r="L150" s="88"/>
    </row>
    <row r="151" spans="1:12" ht="33.75" x14ac:dyDescent="0.25">
      <c r="A151" s="56"/>
      <c r="B151" s="85" t="str">
        <f>IF(TRIM(H151)&lt;&gt;"",COUNTA($H$8:H151),"")</f>
        <v/>
      </c>
      <c r="C151" s="57" t="s">
        <v>12</v>
      </c>
      <c r="D151" s="26" t="s">
        <v>291</v>
      </c>
      <c r="E151" s="58" t="s">
        <v>730</v>
      </c>
      <c r="F151" s="58" t="s">
        <v>688</v>
      </c>
      <c r="G151" s="1"/>
      <c r="H151" s="59"/>
      <c r="I151" s="10"/>
      <c r="J151" s="9" t="str">
        <f t="shared" si="5"/>
        <v/>
      </c>
      <c r="L151" s="88"/>
    </row>
    <row r="152" spans="1:12" x14ac:dyDescent="0.25">
      <c r="A152" s="56"/>
      <c r="B152" s="85">
        <f>IF(TRIM(H152)&lt;&gt;"",COUNTA($H$8:H152),"")</f>
        <v>135</v>
      </c>
      <c r="C152" s="57" t="s">
        <v>12</v>
      </c>
      <c r="D152" s="26" t="s">
        <v>292</v>
      </c>
      <c r="E152" s="58" t="s">
        <v>288</v>
      </c>
      <c r="F152" s="58"/>
      <c r="G152" s="1" t="s">
        <v>3</v>
      </c>
      <c r="H152" s="59">
        <v>1</v>
      </c>
      <c r="I152" s="82">
        <v>0</v>
      </c>
      <c r="J152" s="9">
        <f t="shared" si="5"/>
        <v>0</v>
      </c>
      <c r="L152" s="88"/>
    </row>
    <row r="153" spans="1:12" x14ac:dyDescent="0.25">
      <c r="A153" s="49">
        <v>3</v>
      </c>
      <c r="B153" s="49" t="str">
        <f>IF(TRIM(H153)&lt;&gt;"",COUNTA($H$8:H153),"")</f>
        <v/>
      </c>
      <c r="C153" s="50" t="s">
        <v>12</v>
      </c>
      <c r="D153" s="51" t="s">
        <v>226</v>
      </c>
      <c r="E153" s="52" t="s">
        <v>227</v>
      </c>
      <c r="F153" s="52"/>
      <c r="G153" s="53"/>
      <c r="H153" s="54" t="s">
        <v>6</v>
      </c>
      <c r="I153" s="55"/>
      <c r="J153" s="21">
        <f>SUM(J154:J156)</f>
        <v>0</v>
      </c>
      <c r="L153" s="88"/>
    </row>
    <row r="154" spans="1:12" ht="22.5" x14ac:dyDescent="0.25">
      <c r="A154" s="56"/>
      <c r="B154" s="85" t="str">
        <f>IF(TRIM(H154)&lt;&gt;"",COUNTA($H$8:H154),"")</f>
        <v/>
      </c>
      <c r="C154" s="57" t="s">
        <v>12</v>
      </c>
      <c r="D154" s="26" t="s">
        <v>293</v>
      </c>
      <c r="E154" s="58" t="s">
        <v>692</v>
      </c>
      <c r="F154" s="58" t="s">
        <v>690</v>
      </c>
      <c r="G154" s="1"/>
      <c r="H154" s="59"/>
      <c r="I154" s="10"/>
      <c r="J154" s="9" t="str">
        <f t="shared" si="5"/>
        <v/>
      </c>
      <c r="L154" s="88"/>
    </row>
    <row r="155" spans="1:12" x14ac:dyDescent="0.25">
      <c r="A155" s="56"/>
      <c r="B155" s="85">
        <f>IF(TRIM(H155)&lt;&gt;"",COUNTA($H$8:H155),"")</f>
        <v>137</v>
      </c>
      <c r="C155" s="57" t="s">
        <v>12</v>
      </c>
      <c r="D155" s="26" t="s">
        <v>294</v>
      </c>
      <c r="E155" s="58" t="s">
        <v>295</v>
      </c>
      <c r="F155" s="58" t="s">
        <v>296</v>
      </c>
      <c r="G155" s="1" t="s">
        <v>4</v>
      </c>
      <c r="H155" s="59">
        <v>1</v>
      </c>
      <c r="I155" s="82">
        <v>0</v>
      </c>
      <c r="J155" s="9">
        <f t="shared" si="5"/>
        <v>0</v>
      </c>
      <c r="L155" s="88"/>
    </row>
    <row r="156" spans="1:12" ht="22.5" x14ac:dyDescent="0.25">
      <c r="A156" s="56"/>
      <c r="B156" s="85">
        <f>IF(TRIM(H156)&lt;&gt;"",COUNTA($H$8:H156),"")</f>
        <v>138</v>
      </c>
      <c r="C156" s="57" t="s">
        <v>12</v>
      </c>
      <c r="D156" s="26" t="s">
        <v>297</v>
      </c>
      <c r="E156" s="58" t="s">
        <v>253</v>
      </c>
      <c r="F156" s="58" t="s">
        <v>254</v>
      </c>
      <c r="G156" s="1" t="s">
        <v>3</v>
      </c>
      <c r="H156" s="59">
        <v>2</v>
      </c>
      <c r="I156" s="82">
        <v>0</v>
      </c>
      <c r="J156" s="9">
        <f t="shared" si="5"/>
        <v>0</v>
      </c>
      <c r="L156" s="88"/>
    </row>
    <row r="157" spans="1:12" x14ac:dyDescent="0.25">
      <c r="A157" s="49">
        <v>3</v>
      </c>
      <c r="B157" s="49" t="str">
        <f>IF(TRIM(H157)&lt;&gt;"",COUNTA($H$8:H157),"")</f>
        <v/>
      </c>
      <c r="C157" s="50" t="s">
        <v>12</v>
      </c>
      <c r="D157" s="51" t="s">
        <v>228</v>
      </c>
      <c r="E157" s="52" t="s">
        <v>229</v>
      </c>
      <c r="F157" s="52"/>
      <c r="G157" s="53"/>
      <c r="H157" s="54" t="s">
        <v>6</v>
      </c>
      <c r="I157" s="55"/>
      <c r="J157" s="21">
        <f>SUM(J158:J163)</f>
        <v>0</v>
      </c>
      <c r="L157" s="88"/>
    </row>
    <row r="158" spans="1:12" ht="22.5" x14ac:dyDescent="0.25">
      <c r="A158" s="56"/>
      <c r="B158" s="85">
        <f>IF(TRIM(H158)&lt;&gt;"",COUNTA($H$8:H158),"")</f>
        <v>140</v>
      </c>
      <c r="C158" s="57" t="s">
        <v>12</v>
      </c>
      <c r="D158" s="26" t="s">
        <v>298</v>
      </c>
      <c r="E158" s="58" t="s">
        <v>75</v>
      </c>
      <c r="F158" s="58"/>
      <c r="G158" s="1" t="s">
        <v>4</v>
      </c>
      <c r="H158" s="59">
        <v>2</v>
      </c>
      <c r="I158" s="82">
        <v>0</v>
      </c>
      <c r="J158" s="9">
        <f t="shared" si="5"/>
        <v>0</v>
      </c>
      <c r="L158" s="88"/>
    </row>
    <row r="159" spans="1:12" x14ac:dyDescent="0.25">
      <c r="A159" s="56"/>
      <c r="B159" s="85">
        <f>IF(TRIM(H159)&lt;&gt;"",COUNTA($H$8:H159),"")</f>
        <v>141</v>
      </c>
      <c r="C159" s="57" t="s">
        <v>12</v>
      </c>
      <c r="D159" s="26" t="s">
        <v>299</v>
      </c>
      <c r="E159" s="58" t="s">
        <v>80</v>
      </c>
      <c r="F159" s="58"/>
      <c r="G159" s="1" t="s">
        <v>4</v>
      </c>
      <c r="H159" s="59">
        <v>6</v>
      </c>
      <c r="I159" s="82">
        <v>0</v>
      </c>
      <c r="J159" s="9">
        <f t="shared" si="5"/>
        <v>0</v>
      </c>
      <c r="L159" s="88"/>
    </row>
    <row r="160" spans="1:12" x14ac:dyDescent="0.25">
      <c r="A160" s="56"/>
      <c r="B160" s="85">
        <f>IF(TRIM(H160)&lt;&gt;"",COUNTA($H$8:H160),"")</f>
        <v>142</v>
      </c>
      <c r="C160" s="57" t="s">
        <v>12</v>
      </c>
      <c r="D160" s="26" t="s">
        <v>300</v>
      </c>
      <c r="E160" s="58" t="s">
        <v>82</v>
      </c>
      <c r="F160" s="58"/>
      <c r="G160" s="1" t="s">
        <v>4</v>
      </c>
      <c r="H160" s="59">
        <v>2</v>
      </c>
      <c r="I160" s="82">
        <v>0</v>
      </c>
      <c r="J160" s="9">
        <f t="shared" si="5"/>
        <v>0</v>
      </c>
      <c r="L160" s="88"/>
    </row>
    <row r="161" spans="1:12" ht="22.5" x14ac:dyDescent="0.25">
      <c r="A161" s="56"/>
      <c r="B161" s="85" t="str">
        <f>IF(TRIM(H161)&lt;&gt;"",COUNTA($H$8:H161),"")</f>
        <v/>
      </c>
      <c r="C161" s="57" t="s">
        <v>12</v>
      </c>
      <c r="D161" s="26" t="s">
        <v>301</v>
      </c>
      <c r="E161" s="58" t="s">
        <v>689</v>
      </c>
      <c r="F161" s="58" t="s">
        <v>691</v>
      </c>
      <c r="G161" s="1"/>
      <c r="H161" s="59"/>
      <c r="I161" s="10"/>
      <c r="J161" s="9" t="str">
        <f t="shared" si="5"/>
        <v/>
      </c>
      <c r="L161" s="88"/>
    </row>
    <row r="162" spans="1:12" x14ac:dyDescent="0.25">
      <c r="A162" s="56"/>
      <c r="B162" s="85">
        <f>IF(TRIM(H162)&lt;&gt;"",COUNTA($H$8:H162),"")</f>
        <v>143</v>
      </c>
      <c r="C162" s="57" t="s">
        <v>12</v>
      </c>
      <c r="D162" s="26" t="s">
        <v>303</v>
      </c>
      <c r="E162" s="58" t="s">
        <v>304</v>
      </c>
      <c r="F162" s="58" t="s">
        <v>302</v>
      </c>
      <c r="G162" s="1" t="s">
        <v>4</v>
      </c>
      <c r="H162" s="59">
        <v>1</v>
      </c>
      <c r="I162" s="82">
        <v>0</v>
      </c>
      <c r="J162" s="9">
        <f t="shared" si="5"/>
        <v>0</v>
      </c>
      <c r="L162" s="88"/>
    </row>
    <row r="163" spans="1:12" ht="22.5" x14ac:dyDescent="0.25">
      <c r="A163" s="56"/>
      <c r="B163" s="85">
        <f>IF(TRIM(H163)&lt;&gt;"",COUNTA($H$8:H163),"")</f>
        <v>144</v>
      </c>
      <c r="C163" s="57" t="s">
        <v>12</v>
      </c>
      <c r="D163" s="26" t="s">
        <v>305</v>
      </c>
      <c r="E163" s="65" t="s">
        <v>306</v>
      </c>
      <c r="F163" s="65"/>
      <c r="G163" s="1" t="s">
        <v>3</v>
      </c>
      <c r="H163" s="59">
        <v>1</v>
      </c>
      <c r="I163" s="82">
        <v>0</v>
      </c>
      <c r="J163" s="9">
        <f t="shared" si="5"/>
        <v>0</v>
      </c>
      <c r="L163" s="88"/>
    </row>
    <row r="164" spans="1:12" x14ac:dyDescent="0.25">
      <c r="A164" s="49">
        <v>3</v>
      </c>
      <c r="B164" s="49" t="str">
        <f>IF(TRIM(H164)&lt;&gt;"",COUNTA($H$8:H164),"")</f>
        <v/>
      </c>
      <c r="C164" s="50" t="s">
        <v>12</v>
      </c>
      <c r="D164" s="51" t="s">
        <v>230</v>
      </c>
      <c r="E164" s="52" t="s">
        <v>231</v>
      </c>
      <c r="F164" s="52"/>
      <c r="G164" s="53"/>
      <c r="H164" s="54" t="s">
        <v>6</v>
      </c>
      <c r="I164" s="55"/>
      <c r="J164" s="21">
        <f>SUM(J165:J165)</f>
        <v>0</v>
      </c>
      <c r="L164" s="88"/>
    </row>
    <row r="165" spans="1:12" x14ac:dyDescent="0.25">
      <c r="A165" s="56"/>
      <c r="B165" s="85">
        <f>IF(TRIM(H165)&lt;&gt;"",COUNTA($H$8:H165),"")</f>
        <v>146</v>
      </c>
      <c r="C165" s="57" t="s">
        <v>12</v>
      </c>
      <c r="D165" s="26" t="s">
        <v>307</v>
      </c>
      <c r="E165" s="58" t="s">
        <v>308</v>
      </c>
      <c r="F165" s="58" t="s">
        <v>302</v>
      </c>
      <c r="G165" s="1" t="s">
        <v>4</v>
      </c>
      <c r="H165" s="59">
        <v>1</v>
      </c>
      <c r="I165" s="82">
        <v>0</v>
      </c>
      <c r="J165" s="9">
        <f t="shared" si="5"/>
        <v>0</v>
      </c>
      <c r="L165" s="88"/>
    </row>
    <row r="166" spans="1:12" x14ac:dyDescent="0.25">
      <c r="A166" s="49">
        <v>3</v>
      </c>
      <c r="B166" s="49" t="str">
        <f>IF(TRIM(H166)&lt;&gt;"",COUNTA($H$8:H166),"")</f>
        <v/>
      </c>
      <c r="C166" s="50" t="s">
        <v>12</v>
      </c>
      <c r="D166" s="51" t="s">
        <v>232</v>
      </c>
      <c r="E166" s="52" t="s">
        <v>233</v>
      </c>
      <c r="F166" s="52"/>
      <c r="G166" s="53"/>
      <c r="H166" s="54" t="s">
        <v>6</v>
      </c>
      <c r="I166" s="55"/>
      <c r="J166" s="21">
        <f>SUM(J167:J167)</f>
        <v>0</v>
      </c>
      <c r="L166" s="88"/>
    </row>
    <row r="167" spans="1:12" ht="33.75" x14ac:dyDescent="0.25">
      <c r="A167" s="56"/>
      <c r="B167" s="85" t="str">
        <f>IF(TRIM(H167)&lt;&gt;"",COUNTA($H$8:H167),"")</f>
        <v/>
      </c>
      <c r="C167" s="57" t="s">
        <v>12</v>
      </c>
      <c r="D167" s="26" t="s">
        <v>309</v>
      </c>
      <c r="E167" s="58" t="s">
        <v>692</v>
      </c>
      <c r="F167" s="58" t="s">
        <v>693</v>
      </c>
      <c r="G167" s="1"/>
      <c r="H167" s="59"/>
      <c r="I167" s="10"/>
      <c r="J167" s="9" t="str">
        <f t="shared" si="5"/>
        <v/>
      </c>
      <c r="L167" s="88"/>
    </row>
    <row r="168" spans="1:12" x14ac:dyDescent="0.25">
      <c r="A168" s="49">
        <v>3</v>
      </c>
      <c r="B168" s="49" t="str">
        <f>IF(TRIM(H168)&lt;&gt;"",COUNTA($H$8:H168),"")</f>
        <v/>
      </c>
      <c r="C168" s="50" t="s">
        <v>12</v>
      </c>
      <c r="D168" s="51" t="s">
        <v>234</v>
      </c>
      <c r="E168" s="52" t="s">
        <v>235</v>
      </c>
      <c r="F168" s="52"/>
      <c r="G168" s="53"/>
      <c r="H168" s="54" t="s">
        <v>6</v>
      </c>
      <c r="I168" s="55"/>
      <c r="J168" s="21">
        <f>SUM(J169:J170)</f>
        <v>0</v>
      </c>
      <c r="L168" s="88"/>
    </row>
    <row r="169" spans="1:12" ht="33.75" x14ac:dyDescent="0.25">
      <c r="A169" s="56"/>
      <c r="B169" s="85" t="str">
        <f>IF(TRIM(H169)&lt;&gt;"",COUNTA($H$8:H169),"")</f>
        <v/>
      </c>
      <c r="C169" s="57" t="s">
        <v>12</v>
      </c>
      <c r="D169" s="26" t="s">
        <v>310</v>
      </c>
      <c r="E169" s="58" t="s">
        <v>692</v>
      </c>
      <c r="F169" s="58" t="s">
        <v>694</v>
      </c>
      <c r="G169" s="1"/>
      <c r="H169" s="59"/>
      <c r="I169" s="10"/>
      <c r="J169" s="9" t="str">
        <f t="shared" si="5"/>
        <v/>
      </c>
      <c r="L169" s="88"/>
    </row>
    <row r="170" spans="1:12" ht="22.5" x14ac:dyDescent="0.25">
      <c r="A170" s="56"/>
      <c r="B170" s="85">
        <f>IF(TRIM(H170)&lt;&gt;"",COUNTA($H$8:H170),"")</f>
        <v>149</v>
      </c>
      <c r="C170" s="57" t="s">
        <v>12</v>
      </c>
      <c r="D170" s="26" t="s">
        <v>311</v>
      </c>
      <c r="E170" s="58" t="s">
        <v>312</v>
      </c>
      <c r="F170" s="58"/>
      <c r="G170" s="1" t="s">
        <v>3</v>
      </c>
      <c r="H170" s="59">
        <v>1</v>
      </c>
      <c r="I170" s="82">
        <v>0</v>
      </c>
      <c r="J170" s="9">
        <f t="shared" si="5"/>
        <v>0</v>
      </c>
      <c r="L170" s="88"/>
    </row>
    <row r="171" spans="1:12" x14ac:dyDescent="0.25">
      <c r="A171" s="44">
        <v>2</v>
      </c>
      <c r="B171" s="44" t="str">
        <f>IF(TRIM(H171)&lt;&gt;"",COUNTA($H$8:H171),"")</f>
        <v/>
      </c>
      <c r="C171" s="45" t="s">
        <v>12</v>
      </c>
      <c r="D171" s="22" t="s">
        <v>313</v>
      </c>
      <c r="E171" s="46" t="s">
        <v>314</v>
      </c>
      <c r="F171" s="46"/>
      <c r="G171" s="18"/>
      <c r="H171" s="19" t="s">
        <v>6</v>
      </c>
      <c r="I171" s="20"/>
      <c r="J171" s="20">
        <f>J172+J184+J219+J232+J249</f>
        <v>0</v>
      </c>
      <c r="L171" s="88"/>
    </row>
    <row r="172" spans="1:12" x14ac:dyDescent="0.25">
      <c r="A172" s="49">
        <v>3</v>
      </c>
      <c r="B172" s="49" t="str">
        <f>IF(TRIM(H172)&lt;&gt;"",COUNTA($H$8:H172),"")</f>
        <v/>
      </c>
      <c r="C172" s="50" t="s">
        <v>12</v>
      </c>
      <c r="D172" s="51" t="s">
        <v>315</v>
      </c>
      <c r="E172" s="52" t="s">
        <v>324</v>
      </c>
      <c r="F172" s="52"/>
      <c r="G172" s="53"/>
      <c r="H172" s="54" t="s">
        <v>6</v>
      </c>
      <c r="I172" s="55"/>
      <c r="J172" s="21">
        <f>SUM(J173:J183)</f>
        <v>0</v>
      </c>
      <c r="L172" s="88"/>
    </row>
    <row r="173" spans="1:12" ht="22.5" x14ac:dyDescent="0.25">
      <c r="A173" s="56"/>
      <c r="B173" s="85">
        <f>IF(TRIM(H173)&lt;&gt;"",COUNTA($H$8:H173),"")</f>
        <v>152</v>
      </c>
      <c r="C173" s="57" t="s">
        <v>12</v>
      </c>
      <c r="D173" s="26" t="s">
        <v>325</v>
      </c>
      <c r="E173" s="65" t="s">
        <v>326</v>
      </c>
      <c r="F173" s="58"/>
      <c r="G173" s="1" t="s">
        <v>3</v>
      </c>
      <c r="H173" s="59">
        <v>1</v>
      </c>
      <c r="I173" s="82">
        <v>0</v>
      </c>
      <c r="J173" s="9">
        <f t="shared" si="5"/>
        <v>0</v>
      </c>
      <c r="L173" s="88"/>
    </row>
    <row r="174" spans="1:12" s="68" customFormat="1" ht="22.5" x14ac:dyDescent="0.25">
      <c r="A174" s="60"/>
      <c r="B174" s="86">
        <f>IF(TRIM(H174)&lt;&gt;"",COUNTA($H$8:H174),"")</f>
        <v>153</v>
      </c>
      <c r="C174" s="61" t="s">
        <v>12</v>
      </c>
      <c r="D174" s="69" t="s">
        <v>327</v>
      </c>
      <c r="E174" s="67" t="s">
        <v>328</v>
      </c>
      <c r="F174" s="67"/>
      <c r="G174" s="63" t="s">
        <v>4</v>
      </c>
      <c r="H174" s="66">
        <v>1</v>
      </c>
      <c r="I174" s="83">
        <v>0</v>
      </c>
      <c r="J174" s="9">
        <f t="shared" si="5"/>
        <v>0</v>
      </c>
      <c r="L174" s="88"/>
    </row>
    <row r="175" spans="1:12" s="68" customFormat="1" ht="22.5" x14ac:dyDescent="0.25">
      <c r="A175" s="60"/>
      <c r="B175" s="86" t="str">
        <f>IF(TRIM(H175)&lt;&gt;"",COUNTA($H$8:H175),"")</f>
        <v/>
      </c>
      <c r="C175" s="61" t="s">
        <v>12</v>
      </c>
      <c r="D175" s="69" t="s">
        <v>330</v>
      </c>
      <c r="E175" s="67" t="s">
        <v>331</v>
      </c>
      <c r="F175" s="67" t="s">
        <v>329</v>
      </c>
      <c r="G175" s="63"/>
      <c r="H175" s="66"/>
      <c r="I175" s="12"/>
      <c r="J175" s="9"/>
      <c r="L175" s="88"/>
    </row>
    <row r="176" spans="1:12" ht="22.5" x14ac:dyDescent="0.25">
      <c r="A176" s="56"/>
      <c r="B176" s="85">
        <f>IF(TRIM(H176)&lt;&gt;"",COUNTA($H$8:H176),"")</f>
        <v>154</v>
      </c>
      <c r="C176" s="57" t="s">
        <v>12</v>
      </c>
      <c r="D176" s="26" t="s">
        <v>332</v>
      </c>
      <c r="E176" s="65" t="s">
        <v>333</v>
      </c>
      <c r="F176" s="65"/>
      <c r="G176" s="1" t="s">
        <v>7</v>
      </c>
      <c r="H176" s="66">
        <v>50</v>
      </c>
      <c r="I176" s="83">
        <v>0</v>
      </c>
      <c r="J176" s="9">
        <f t="shared" si="5"/>
        <v>0</v>
      </c>
      <c r="L176" s="88"/>
    </row>
    <row r="177" spans="1:12" ht="22.5" x14ac:dyDescent="0.25">
      <c r="A177" s="56"/>
      <c r="B177" s="85">
        <f>IF(TRIM(H177)&lt;&gt;"",COUNTA($H$8:H177),"")</f>
        <v>155</v>
      </c>
      <c r="C177" s="57" t="s">
        <v>12</v>
      </c>
      <c r="D177" s="26" t="s">
        <v>334</v>
      </c>
      <c r="E177" s="65" t="s">
        <v>335</v>
      </c>
      <c r="F177" s="65" t="s">
        <v>329</v>
      </c>
      <c r="G177" s="1" t="s">
        <v>4</v>
      </c>
      <c r="H177" s="66">
        <v>2</v>
      </c>
      <c r="I177" s="83">
        <v>0</v>
      </c>
      <c r="J177" s="9">
        <f t="shared" si="5"/>
        <v>0</v>
      </c>
      <c r="L177" s="88"/>
    </row>
    <row r="178" spans="1:12" ht="22.5" x14ac:dyDescent="0.25">
      <c r="A178" s="56"/>
      <c r="B178" s="85">
        <f>IF(TRIM(H178)&lt;&gt;"",COUNTA($H$8:H178),"")</f>
        <v>156</v>
      </c>
      <c r="C178" s="57" t="s">
        <v>12</v>
      </c>
      <c r="D178" s="26" t="s">
        <v>336</v>
      </c>
      <c r="E178" s="65" t="s">
        <v>337</v>
      </c>
      <c r="F178" s="65"/>
      <c r="G178" s="1" t="s">
        <v>4</v>
      </c>
      <c r="H178" s="66">
        <v>2</v>
      </c>
      <c r="I178" s="83">
        <v>0</v>
      </c>
      <c r="J178" s="9">
        <f t="shared" si="5"/>
        <v>0</v>
      </c>
      <c r="L178" s="88"/>
    </row>
    <row r="179" spans="1:12" ht="22.5" x14ac:dyDescent="0.25">
      <c r="A179" s="56"/>
      <c r="B179" s="85">
        <f>IF(TRIM(H179)&lt;&gt;"",COUNTA($H$8:H179),"")</f>
        <v>157</v>
      </c>
      <c r="C179" s="57" t="s">
        <v>12</v>
      </c>
      <c r="D179" s="26" t="s">
        <v>338</v>
      </c>
      <c r="E179" s="65" t="s">
        <v>339</v>
      </c>
      <c r="F179" s="65"/>
      <c r="G179" s="1" t="s">
        <v>4</v>
      </c>
      <c r="H179" s="66">
        <v>1</v>
      </c>
      <c r="I179" s="83">
        <v>0</v>
      </c>
      <c r="J179" s="9">
        <f t="shared" si="5"/>
        <v>0</v>
      </c>
      <c r="L179" s="88"/>
    </row>
    <row r="180" spans="1:12" ht="22.5" x14ac:dyDescent="0.25">
      <c r="A180" s="56"/>
      <c r="B180" s="85">
        <f>IF(TRIM(H180)&lt;&gt;"",COUNTA($H$8:H180),"")</f>
        <v>158</v>
      </c>
      <c r="C180" s="57" t="s">
        <v>12</v>
      </c>
      <c r="D180" s="26" t="s">
        <v>340</v>
      </c>
      <c r="E180" s="65" t="s">
        <v>341</v>
      </c>
      <c r="F180" s="65"/>
      <c r="G180" s="1" t="s">
        <v>3</v>
      </c>
      <c r="H180" s="66">
        <v>1</v>
      </c>
      <c r="I180" s="83">
        <v>0</v>
      </c>
      <c r="J180" s="9">
        <f t="shared" si="5"/>
        <v>0</v>
      </c>
      <c r="L180" s="88"/>
    </row>
    <row r="181" spans="1:12" ht="22.5" x14ac:dyDescent="0.25">
      <c r="A181" s="56"/>
      <c r="B181" s="85">
        <f>IF(TRIM(H181)&lt;&gt;"",COUNTA($H$8:H181),"")</f>
        <v>159</v>
      </c>
      <c r="C181" s="57" t="s">
        <v>12</v>
      </c>
      <c r="D181" s="26" t="s">
        <v>342</v>
      </c>
      <c r="E181" s="65" t="s">
        <v>343</v>
      </c>
      <c r="F181" s="65"/>
      <c r="G181" s="1" t="s">
        <v>4</v>
      </c>
      <c r="H181" s="66">
        <v>1</v>
      </c>
      <c r="I181" s="83">
        <v>0</v>
      </c>
      <c r="J181" s="9">
        <f t="shared" si="5"/>
        <v>0</v>
      </c>
      <c r="L181" s="88"/>
    </row>
    <row r="182" spans="1:12" x14ac:dyDescent="0.25">
      <c r="A182" s="56"/>
      <c r="B182" s="85">
        <f>IF(TRIM(H182)&lt;&gt;"",COUNTA($H$8:H182),"")</f>
        <v>160</v>
      </c>
      <c r="C182" s="57" t="s">
        <v>12</v>
      </c>
      <c r="D182" s="26" t="s">
        <v>344</v>
      </c>
      <c r="E182" s="65" t="s">
        <v>345</v>
      </c>
      <c r="F182" s="65"/>
      <c r="G182" s="1" t="s">
        <v>3</v>
      </c>
      <c r="H182" s="66">
        <v>1</v>
      </c>
      <c r="I182" s="83">
        <v>0</v>
      </c>
      <c r="J182" s="9">
        <f t="shared" si="5"/>
        <v>0</v>
      </c>
      <c r="L182" s="88"/>
    </row>
    <row r="183" spans="1:12" x14ac:dyDescent="0.25">
      <c r="A183" s="56"/>
      <c r="B183" s="85">
        <f>IF(TRIM(H183)&lt;&gt;"",COUNTA($H$8:H183),"")</f>
        <v>161</v>
      </c>
      <c r="C183" s="57" t="s">
        <v>12</v>
      </c>
      <c r="D183" s="26" t="s">
        <v>346</v>
      </c>
      <c r="E183" s="65" t="s">
        <v>347</v>
      </c>
      <c r="F183" s="65"/>
      <c r="G183" s="1" t="s">
        <v>4</v>
      </c>
      <c r="H183" s="66">
        <v>1</v>
      </c>
      <c r="I183" s="83">
        <v>0</v>
      </c>
      <c r="J183" s="9">
        <f t="shared" si="5"/>
        <v>0</v>
      </c>
      <c r="L183" s="88"/>
    </row>
    <row r="184" spans="1:12" x14ac:dyDescent="0.25">
      <c r="A184" s="49">
        <v>3</v>
      </c>
      <c r="B184" s="49" t="str">
        <f>IF(TRIM(H184)&lt;&gt;"",COUNTA($H$8:H184),"")</f>
        <v/>
      </c>
      <c r="C184" s="50" t="s">
        <v>12</v>
      </c>
      <c r="D184" s="51" t="s">
        <v>316</v>
      </c>
      <c r="E184" s="52" t="s">
        <v>317</v>
      </c>
      <c r="F184" s="52"/>
      <c r="G184" s="53"/>
      <c r="H184" s="54" t="s">
        <v>6</v>
      </c>
      <c r="I184" s="55"/>
      <c r="J184" s="21">
        <f>SUM(J185:J218)</f>
        <v>0</v>
      </c>
      <c r="L184" s="88"/>
    </row>
    <row r="185" spans="1:12" s="68" customFormat="1" ht="22.5" x14ac:dyDescent="0.25">
      <c r="A185" s="60"/>
      <c r="B185" s="86">
        <f>IF(TRIM(H185)&lt;&gt;"",COUNTA($H$8:H185),"")</f>
        <v>163</v>
      </c>
      <c r="C185" s="61" t="s">
        <v>12</v>
      </c>
      <c r="D185" s="69" t="s">
        <v>348</v>
      </c>
      <c r="E185" s="67" t="s">
        <v>349</v>
      </c>
      <c r="F185" s="62"/>
      <c r="G185" s="63" t="s">
        <v>4</v>
      </c>
      <c r="H185" s="59">
        <v>1</v>
      </c>
      <c r="I185" s="82">
        <v>0</v>
      </c>
      <c r="J185" s="9">
        <f t="shared" si="5"/>
        <v>0</v>
      </c>
      <c r="L185" s="88"/>
    </row>
    <row r="186" spans="1:12" s="68" customFormat="1" ht="22.5" x14ac:dyDescent="0.25">
      <c r="A186" s="60"/>
      <c r="B186" s="86">
        <f>IF(TRIM(H186)&lt;&gt;"",COUNTA($H$8:H186),"")</f>
        <v>164</v>
      </c>
      <c r="C186" s="61" t="s">
        <v>12</v>
      </c>
      <c r="D186" s="69" t="s">
        <v>350</v>
      </c>
      <c r="E186" s="67" t="s">
        <v>351</v>
      </c>
      <c r="F186" s="62"/>
      <c r="G186" s="63" t="s">
        <v>4</v>
      </c>
      <c r="H186" s="59">
        <v>1</v>
      </c>
      <c r="I186" s="82">
        <v>0</v>
      </c>
      <c r="J186" s="9">
        <f t="shared" si="5"/>
        <v>0</v>
      </c>
      <c r="L186" s="88"/>
    </row>
    <row r="187" spans="1:12" s="68" customFormat="1" ht="22.5" x14ac:dyDescent="0.25">
      <c r="A187" s="60"/>
      <c r="B187" s="86">
        <f>IF(TRIM(H187)&lt;&gt;"",COUNTA($H$8:H187),"")</f>
        <v>165</v>
      </c>
      <c r="C187" s="61" t="s">
        <v>12</v>
      </c>
      <c r="D187" s="69" t="s">
        <v>352</v>
      </c>
      <c r="E187" s="67" t="s">
        <v>353</v>
      </c>
      <c r="F187" s="62"/>
      <c r="G187" s="63" t="s">
        <v>4</v>
      </c>
      <c r="H187" s="59">
        <v>1</v>
      </c>
      <c r="I187" s="82">
        <v>0</v>
      </c>
      <c r="J187" s="9">
        <f t="shared" si="5"/>
        <v>0</v>
      </c>
      <c r="L187" s="88"/>
    </row>
    <row r="188" spans="1:12" s="68" customFormat="1" ht="22.5" x14ac:dyDescent="0.25">
      <c r="A188" s="60"/>
      <c r="B188" s="86">
        <f>IF(TRIM(H188)&lt;&gt;"",COUNTA($H$8:H188),"")</f>
        <v>166</v>
      </c>
      <c r="C188" s="61" t="s">
        <v>12</v>
      </c>
      <c r="D188" s="69" t="s">
        <v>354</v>
      </c>
      <c r="E188" s="67" t="s">
        <v>355</v>
      </c>
      <c r="F188" s="62"/>
      <c r="G188" s="63" t="s">
        <v>4</v>
      </c>
      <c r="H188" s="59">
        <v>1</v>
      </c>
      <c r="I188" s="82">
        <v>0</v>
      </c>
      <c r="J188" s="9">
        <f t="shared" si="5"/>
        <v>0</v>
      </c>
      <c r="L188" s="88"/>
    </row>
    <row r="189" spans="1:12" s="68" customFormat="1" ht="22.5" x14ac:dyDescent="0.25">
      <c r="A189" s="60"/>
      <c r="B189" s="86">
        <f>IF(TRIM(H189)&lt;&gt;"",COUNTA($H$8:H189),"")</f>
        <v>167</v>
      </c>
      <c r="C189" s="61" t="s">
        <v>12</v>
      </c>
      <c r="D189" s="69" t="s">
        <v>356</v>
      </c>
      <c r="E189" s="67" t="s">
        <v>357</v>
      </c>
      <c r="F189" s="62"/>
      <c r="G189" s="63" t="s">
        <v>4</v>
      </c>
      <c r="H189" s="59">
        <v>1</v>
      </c>
      <c r="I189" s="82">
        <v>0</v>
      </c>
      <c r="J189" s="9">
        <f t="shared" si="5"/>
        <v>0</v>
      </c>
      <c r="L189" s="88"/>
    </row>
    <row r="190" spans="1:12" s="68" customFormat="1" ht="22.5" x14ac:dyDescent="0.25">
      <c r="A190" s="60"/>
      <c r="B190" s="86">
        <f>IF(TRIM(H190)&lt;&gt;"",COUNTA($H$8:H190),"")</f>
        <v>168</v>
      </c>
      <c r="C190" s="61" t="s">
        <v>12</v>
      </c>
      <c r="D190" s="69" t="s">
        <v>358</v>
      </c>
      <c r="E190" s="67" t="s">
        <v>359</v>
      </c>
      <c r="F190" s="62"/>
      <c r="G190" s="63" t="s">
        <v>4</v>
      </c>
      <c r="H190" s="59">
        <v>1</v>
      </c>
      <c r="I190" s="82">
        <v>0</v>
      </c>
      <c r="J190" s="9">
        <f t="shared" si="5"/>
        <v>0</v>
      </c>
      <c r="L190" s="88"/>
    </row>
    <row r="191" spans="1:12" s="68" customFormat="1" x14ac:dyDescent="0.25">
      <c r="A191" s="60"/>
      <c r="B191" s="86">
        <f>IF(TRIM(H191)&lt;&gt;"",COUNTA($H$8:H191),"")</f>
        <v>169</v>
      </c>
      <c r="C191" s="61" t="s">
        <v>12</v>
      </c>
      <c r="D191" s="69" t="s">
        <v>360</v>
      </c>
      <c r="E191" s="67" t="s">
        <v>361</v>
      </c>
      <c r="F191" s="62"/>
      <c r="G191" s="63" t="s">
        <v>4</v>
      </c>
      <c r="H191" s="59">
        <v>1</v>
      </c>
      <c r="I191" s="82">
        <v>0</v>
      </c>
      <c r="J191" s="9">
        <f t="shared" si="5"/>
        <v>0</v>
      </c>
      <c r="L191" s="88"/>
    </row>
    <row r="192" spans="1:12" x14ac:dyDescent="0.25">
      <c r="A192" s="56"/>
      <c r="B192" s="85">
        <f>IF(TRIM(H192)&lt;&gt;"",COUNTA($H$8:H192),"")</f>
        <v>170</v>
      </c>
      <c r="C192" s="57" t="s">
        <v>12</v>
      </c>
      <c r="D192" s="26" t="s">
        <v>362</v>
      </c>
      <c r="E192" s="65" t="s">
        <v>363</v>
      </c>
      <c r="F192" s="58"/>
      <c r="G192" s="1" t="s">
        <v>4</v>
      </c>
      <c r="H192" s="59">
        <v>2</v>
      </c>
      <c r="I192" s="82">
        <v>0</v>
      </c>
      <c r="J192" s="9">
        <f t="shared" si="5"/>
        <v>0</v>
      </c>
      <c r="L192" s="88"/>
    </row>
    <row r="193" spans="1:12" x14ac:dyDescent="0.25">
      <c r="A193" s="56"/>
      <c r="B193" s="85">
        <f>IF(TRIM(H193)&lt;&gt;"",COUNTA($H$8:H193),"")</f>
        <v>171</v>
      </c>
      <c r="C193" s="57" t="s">
        <v>12</v>
      </c>
      <c r="D193" s="26" t="s">
        <v>364</v>
      </c>
      <c r="E193" s="65" t="s">
        <v>365</v>
      </c>
      <c r="F193" s="58"/>
      <c r="G193" s="1" t="s">
        <v>3</v>
      </c>
      <c r="H193" s="59">
        <v>1</v>
      </c>
      <c r="I193" s="82">
        <v>0</v>
      </c>
      <c r="J193" s="9">
        <f t="shared" si="5"/>
        <v>0</v>
      </c>
      <c r="L193" s="88"/>
    </row>
    <row r="194" spans="1:12" ht="22.5" x14ac:dyDescent="0.25">
      <c r="A194" s="56"/>
      <c r="B194" s="85">
        <f>IF(TRIM(H194)&lt;&gt;"",COUNTA($H$8:H194),"")</f>
        <v>172</v>
      </c>
      <c r="C194" s="57" t="s">
        <v>12</v>
      </c>
      <c r="D194" s="26" t="s">
        <v>366</v>
      </c>
      <c r="E194" s="65" t="s">
        <v>367</v>
      </c>
      <c r="F194" s="58"/>
      <c r="G194" s="1" t="s">
        <v>4</v>
      </c>
      <c r="H194" s="59">
        <v>6</v>
      </c>
      <c r="I194" s="82">
        <v>0</v>
      </c>
      <c r="J194" s="9">
        <f t="shared" si="5"/>
        <v>0</v>
      </c>
      <c r="L194" s="88"/>
    </row>
    <row r="195" spans="1:12" ht="22.5" x14ac:dyDescent="0.25">
      <c r="A195" s="56"/>
      <c r="B195" s="85">
        <f>IF(TRIM(H195)&lt;&gt;"",COUNTA($H$8:H195),"")</f>
        <v>173</v>
      </c>
      <c r="C195" s="57" t="s">
        <v>12</v>
      </c>
      <c r="D195" s="26" t="s">
        <v>368</v>
      </c>
      <c r="E195" s="65" t="s">
        <v>369</v>
      </c>
      <c r="F195" s="58"/>
      <c r="G195" s="1" t="s">
        <v>3</v>
      </c>
      <c r="H195" s="59">
        <v>1</v>
      </c>
      <c r="I195" s="82">
        <v>0</v>
      </c>
      <c r="J195" s="9">
        <f t="shared" ref="J195:J251" si="6">IF(ISNUMBER(H195),ROUND(H195*I195,2),"")</f>
        <v>0</v>
      </c>
      <c r="L195" s="88"/>
    </row>
    <row r="196" spans="1:12" ht="22.5" x14ac:dyDescent="0.25">
      <c r="A196" s="56"/>
      <c r="B196" s="85">
        <f>IF(TRIM(H196)&lt;&gt;"",COUNTA($H$8:H196),"")</f>
        <v>174</v>
      </c>
      <c r="C196" s="57" t="s">
        <v>12</v>
      </c>
      <c r="D196" s="26" t="s">
        <v>370</v>
      </c>
      <c r="E196" s="65" t="s">
        <v>371</v>
      </c>
      <c r="F196" s="58"/>
      <c r="G196" s="1" t="s">
        <v>4</v>
      </c>
      <c r="H196" s="59">
        <v>2</v>
      </c>
      <c r="I196" s="82">
        <v>0</v>
      </c>
      <c r="J196" s="9">
        <f t="shared" si="6"/>
        <v>0</v>
      </c>
      <c r="L196" s="88"/>
    </row>
    <row r="197" spans="1:12" s="68" customFormat="1" ht="22.5" x14ac:dyDescent="0.25">
      <c r="A197" s="60"/>
      <c r="B197" s="86">
        <f>IF(TRIM(H197)&lt;&gt;"",COUNTA($H$8:H197),"")</f>
        <v>175</v>
      </c>
      <c r="C197" s="61" t="s">
        <v>12</v>
      </c>
      <c r="D197" s="69" t="s">
        <v>372</v>
      </c>
      <c r="E197" s="67" t="s">
        <v>373</v>
      </c>
      <c r="F197" s="67" t="s">
        <v>711</v>
      </c>
      <c r="G197" s="63" t="s">
        <v>4</v>
      </c>
      <c r="H197" s="59">
        <v>1</v>
      </c>
      <c r="I197" s="82">
        <v>0</v>
      </c>
      <c r="J197" s="9">
        <f t="shared" si="6"/>
        <v>0</v>
      </c>
      <c r="L197" s="88"/>
    </row>
    <row r="198" spans="1:12" x14ac:dyDescent="0.25">
      <c r="A198" s="56"/>
      <c r="B198" s="85">
        <f>IF(TRIM(H198)&lt;&gt;"",COUNTA($H$8:H198),"")</f>
        <v>176</v>
      </c>
      <c r="C198" s="57" t="s">
        <v>12</v>
      </c>
      <c r="D198" s="26" t="s">
        <v>374</v>
      </c>
      <c r="E198" s="65" t="s">
        <v>375</v>
      </c>
      <c r="F198" s="58"/>
      <c r="G198" s="1" t="s">
        <v>3</v>
      </c>
      <c r="H198" s="59">
        <v>1</v>
      </c>
      <c r="I198" s="82">
        <v>0</v>
      </c>
      <c r="J198" s="9">
        <f t="shared" si="6"/>
        <v>0</v>
      </c>
      <c r="L198" s="88"/>
    </row>
    <row r="199" spans="1:12" x14ac:dyDescent="0.25">
      <c r="A199" s="56"/>
      <c r="B199" s="85" t="str">
        <f>IF(TRIM(H199)&lt;&gt;"",COUNTA($H$8:H199),"")</f>
        <v/>
      </c>
      <c r="C199" s="57" t="s">
        <v>12</v>
      </c>
      <c r="D199" s="26" t="s">
        <v>376</v>
      </c>
      <c r="E199" s="65" t="s">
        <v>377</v>
      </c>
      <c r="F199" s="58" t="s">
        <v>378</v>
      </c>
      <c r="G199" s="1"/>
      <c r="H199" s="64" t="s">
        <v>6</v>
      </c>
      <c r="I199" s="10"/>
      <c r="J199" s="9" t="str">
        <f t="shared" si="6"/>
        <v/>
      </c>
      <c r="L199" s="88"/>
    </row>
    <row r="200" spans="1:12" x14ac:dyDescent="0.25">
      <c r="A200" s="56"/>
      <c r="B200" s="85">
        <f>IF(TRIM(H200)&lt;&gt;"",COUNTA($H$8:H200),"")</f>
        <v>178</v>
      </c>
      <c r="C200" s="57" t="s">
        <v>12</v>
      </c>
      <c r="D200" s="26" t="s">
        <v>379</v>
      </c>
      <c r="E200" s="65" t="s">
        <v>380</v>
      </c>
      <c r="F200" s="58"/>
      <c r="G200" s="1" t="s">
        <v>4</v>
      </c>
      <c r="H200" s="59">
        <v>2</v>
      </c>
      <c r="I200" s="82">
        <v>0</v>
      </c>
      <c r="J200" s="9">
        <f t="shared" si="6"/>
        <v>0</v>
      </c>
      <c r="L200" s="88"/>
    </row>
    <row r="201" spans="1:12" x14ac:dyDescent="0.25">
      <c r="A201" s="56"/>
      <c r="B201" s="85">
        <f>IF(TRIM(H201)&lt;&gt;"",COUNTA($H$8:H201),"")</f>
        <v>179</v>
      </c>
      <c r="C201" s="57" t="s">
        <v>12</v>
      </c>
      <c r="D201" s="26" t="s">
        <v>381</v>
      </c>
      <c r="E201" s="65" t="s">
        <v>382</v>
      </c>
      <c r="F201" s="58"/>
      <c r="G201" s="1" t="s">
        <v>3</v>
      </c>
      <c r="H201" s="59">
        <v>1</v>
      </c>
      <c r="I201" s="82">
        <v>0</v>
      </c>
      <c r="J201" s="9">
        <f t="shared" si="6"/>
        <v>0</v>
      </c>
      <c r="L201" s="88"/>
    </row>
    <row r="202" spans="1:12" ht="56.25" x14ac:dyDescent="0.25">
      <c r="A202" s="56"/>
      <c r="B202" s="85">
        <f>IF(TRIM(H202)&lt;&gt;"",COUNTA($H$8:H202),"")</f>
        <v>180</v>
      </c>
      <c r="C202" s="57" t="s">
        <v>12</v>
      </c>
      <c r="D202" s="26" t="s">
        <v>383</v>
      </c>
      <c r="E202" s="65" t="s">
        <v>384</v>
      </c>
      <c r="F202" s="58"/>
      <c r="G202" s="1" t="s">
        <v>3</v>
      </c>
      <c r="H202" s="59">
        <v>1</v>
      </c>
      <c r="I202" s="82">
        <v>0</v>
      </c>
      <c r="J202" s="9">
        <f t="shared" si="6"/>
        <v>0</v>
      </c>
      <c r="L202" s="88"/>
    </row>
    <row r="203" spans="1:12" x14ac:dyDescent="0.25">
      <c r="A203" s="56"/>
      <c r="B203" s="85">
        <f>IF(TRIM(H203)&lt;&gt;"",COUNTA($H$8:H203),"")</f>
        <v>181</v>
      </c>
      <c r="C203" s="57" t="s">
        <v>12</v>
      </c>
      <c r="D203" s="26" t="s">
        <v>385</v>
      </c>
      <c r="E203" s="65" t="s">
        <v>386</v>
      </c>
      <c r="F203" s="58"/>
      <c r="G203" s="1" t="s">
        <v>3</v>
      </c>
      <c r="H203" s="59">
        <v>1</v>
      </c>
      <c r="I203" s="82">
        <v>0</v>
      </c>
      <c r="J203" s="9">
        <f t="shared" si="6"/>
        <v>0</v>
      </c>
      <c r="L203" s="88"/>
    </row>
    <row r="204" spans="1:12" ht="22.5" x14ac:dyDescent="0.25">
      <c r="A204" s="56"/>
      <c r="B204" s="85">
        <f>IF(TRIM(H204)&lt;&gt;"",COUNTA($H$8:H204),"")</f>
        <v>182</v>
      </c>
      <c r="C204" s="57" t="s">
        <v>12</v>
      </c>
      <c r="D204" s="26" t="s">
        <v>387</v>
      </c>
      <c r="E204" s="65" t="s">
        <v>388</v>
      </c>
      <c r="F204" s="58"/>
      <c r="G204" s="1" t="s">
        <v>4</v>
      </c>
      <c r="H204" s="59">
        <v>1</v>
      </c>
      <c r="I204" s="82">
        <v>0</v>
      </c>
      <c r="J204" s="9">
        <f t="shared" si="6"/>
        <v>0</v>
      </c>
      <c r="L204" s="88"/>
    </row>
    <row r="205" spans="1:12" x14ac:dyDescent="0.25">
      <c r="A205" s="56"/>
      <c r="B205" s="85">
        <f>IF(TRIM(H205)&lt;&gt;"",COUNTA($H$8:H205),"")</f>
        <v>183</v>
      </c>
      <c r="C205" s="57" t="s">
        <v>12</v>
      </c>
      <c r="D205" s="26" t="s">
        <v>389</v>
      </c>
      <c r="E205" s="65" t="s">
        <v>390</v>
      </c>
      <c r="F205" s="58"/>
      <c r="G205" s="1" t="s">
        <v>4</v>
      </c>
      <c r="H205" s="59">
        <v>4</v>
      </c>
      <c r="I205" s="82">
        <v>0</v>
      </c>
      <c r="J205" s="9">
        <f t="shared" si="6"/>
        <v>0</v>
      </c>
      <c r="L205" s="88"/>
    </row>
    <row r="206" spans="1:12" x14ac:dyDescent="0.25">
      <c r="A206" s="56"/>
      <c r="B206" s="85">
        <f>IF(TRIM(H206)&lt;&gt;"",COUNTA($H$8:H206),"")</f>
        <v>184</v>
      </c>
      <c r="C206" s="57" t="s">
        <v>12</v>
      </c>
      <c r="D206" s="26" t="s">
        <v>391</v>
      </c>
      <c r="E206" s="65" t="s">
        <v>392</v>
      </c>
      <c r="F206" s="58"/>
      <c r="G206" s="1" t="s">
        <v>3</v>
      </c>
      <c r="H206" s="59">
        <v>1</v>
      </c>
      <c r="I206" s="82">
        <v>0</v>
      </c>
      <c r="J206" s="9">
        <f t="shared" si="6"/>
        <v>0</v>
      </c>
      <c r="L206" s="88"/>
    </row>
    <row r="207" spans="1:12" x14ac:dyDescent="0.25">
      <c r="A207" s="56"/>
      <c r="B207" s="85">
        <f>IF(TRIM(H207)&lt;&gt;"",COUNTA($H$8:H207),"")</f>
        <v>185</v>
      </c>
      <c r="C207" s="57" t="s">
        <v>12</v>
      </c>
      <c r="D207" s="26" t="s">
        <v>393</v>
      </c>
      <c r="E207" s="65" t="s">
        <v>394</v>
      </c>
      <c r="F207" s="58"/>
      <c r="G207" s="1" t="s">
        <v>3</v>
      </c>
      <c r="H207" s="59">
        <v>3</v>
      </c>
      <c r="I207" s="82">
        <v>0</v>
      </c>
      <c r="J207" s="9">
        <f t="shared" si="6"/>
        <v>0</v>
      </c>
      <c r="L207" s="88"/>
    </row>
    <row r="208" spans="1:12" ht="22.5" x14ac:dyDescent="0.25">
      <c r="A208" s="56"/>
      <c r="B208" s="85">
        <f>IF(TRIM(H208)&lt;&gt;"",COUNTA($H$8:H208),"")</f>
        <v>186</v>
      </c>
      <c r="C208" s="57" t="s">
        <v>12</v>
      </c>
      <c r="D208" s="26" t="s">
        <v>395</v>
      </c>
      <c r="E208" s="65" t="s">
        <v>396</v>
      </c>
      <c r="F208" s="58"/>
      <c r="G208" s="1" t="s">
        <v>3</v>
      </c>
      <c r="H208" s="59">
        <v>1</v>
      </c>
      <c r="I208" s="82">
        <v>0</v>
      </c>
      <c r="J208" s="9">
        <f t="shared" si="6"/>
        <v>0</v>
      </c>
      <c r="L208" s="88"/>
    </row>
    <row r="209" spans="1:12" x14ac:dyDescent="0.25">
      <c r="A209" s="56"/>
      <c r="B209" s="85">
        <f>IF(TRIM(H209)&lt;&gt;"",COUNTA($H$8:H209),"")</f>
        <v>187</v>
      </c>
      <c r="C209" s="57" t="s">
        <v>12</v>
      </c>
      <c r="D209" s="26" t="s">
        <v>397</v>
      </c>
      <c r="E209" s="65" t="s">
        <v>398</v>
      </c>
      <c r="F209" s="58"/>
      <c r="G209" s="1" t="s">
        <v>3</v>
      </c>
      <c r="H209" s="59">
        <v>1</v>
      </c>
      <c r="I209" s="82">
        <v>0</v>
      </c>
      <c r="J209" s="9">
        <f t="shared" si="6"/>
        <v>0</v>
      </c>
      <c r="L209" s="88"/>
    </row>
    <row r="210" spans="1:12" x14ac:dyDescent="0.25">
      <c r="A210" s="56"/>
      <c r="B210" s="85">
        <f>IF(TRIM(H210)&lt;&gt;"",COUNTA($H$8:H210),"")</f>
        <v>188</v>
      </c>
      <c r="C210" s="57" t="s">
        <v>12</v>
      </c>
      <c r="D210" s="26" t="s">
        <v>399</v>
      </c>
      <c r="E210" s="65" t="s">
        <v>400</v>
      </c>
      <c r="F210" s="58"/>
      <c r="G210" s="1" t="s">
        <v>3</v>
      </c>
      <c r="H210" s="59">
        <v>1</v>
      </c>
      <c r="I210" s="82">
        <v>0</v>
      </c>
      <c r="J210" s="9">
        <f t="shared" si="6"/>
        <v>0</v>
      </c>
      <c r="L210" s="88"/>
    </row>
    <row r="211" spans="1:12" ht="22.5" x14ac:dyDescent="0.25">
      <c r="A211" s="56"/>
      <c r="B211" s="85">
        <f>IF(TRIM(H211)&lt;&gt;"",COUNTA($H$8:H211),"")</f>
        <v>189</v>
      </c>
      <c r="C211" s="57" t="s">
        <v>12</v>
      </c>
      <c r="D211" s="26" t="s">
        <v>401</v>
      </c>
      <c r="E211" s="65" t="s">
        <v>402</v>
      </c>
      <c r="F211" s="58"/>
      <c r="G211" s="1" t="s">
        <v>3</v>
      </c>
      <c r="H211" s="59">
        <v>1</v>
      </c>
      <c r="I211" s="82">
        <v>0</v>
      </c>
      <c r="J211" s="9">
        <f t="shared" si="6"/>
        <v>0</v>
      </c>
      <c r="L211" s="88"/>
    </row>
    <row r="212" spans="1:12" ht="33.75" x14ac:dyDescent="0.25">
      <c r="A212" s="56"/>
      <c r="B212" s="85">
        <f>IF(TRIM(H212)&lt;&gt;"",COUNTA($H$8:H212),"")</f>
        <v>190</v>
      </c>
      <c r="C212" s="57" t="s">
        <v>12</v>
      </c>
      <c r="D212" s="26" t="s">
        <v>403</v>
      </c>
      <c r="E212" s="65" t="s">
        <v>404</v>
      </c>
      <c r="F212" s="58"/>
      <c r="G212" s="1" t="s">
        <v>4</v>
      </c>
      <c r="H212" s="59">
        <v>4</v>
      </c>
      <c r="I212" s="82">
        <v>0</v>
      </c>
      <c r="J212" s="9">
        <f t="shared" si="6"/>
        <v>0</v>
      </c>
      <c r="L212" s="88"/>
    </row>
    <row r="213" spans="1:12" x14ac:dyDescent="0.25">
      <c r="A213" s="56"/>
      <c r="B213" s="85">
        <f>IF(TRIM(H213)&lt;&gt;"",COUNTA($H$8:H213),"")</f>
        <v>191</v>
      </c>
      <c r="C213" s="57" t="s">
        <v>12</v>
      </c>
      <c r="D213" s="26" t="s">
        <v>405</v>
      </c>
      <c r="E213" s="65" t="s">
        <v>406</v>
      </c>
      <c r="F213" s="58"/>
      <c r="G213" s="1" t="s">
        <v>3</v>
      </c>
      <c r="H213" s="59">
        <v>1</v>
      </c>
      <c r="I213" s="82">
        <v>0</v>
      </c>
      <c r="J213" s="9">
        <f t="shared" si="6"/>
        <v>0</v>
      </c>
      <c r="L213" s="88"/>
    </row>
    <row r="214" spans="1:12" ht="22.5" x14ac:dyDescent="0.25">
      <c r="A214" s="56"/>
      <c r="B214" s="85">
        <f>IF(TRIM(H214)&lt;&gt;"",COUNTA($H$8:H214),"")</f>
        <v>192</v>
      </c>
      <c r="C214" s="57" t="s">
        <v>12</v>
      </c>
      <c r="D214" s="26" t="s">
        <v>407</v>
      </c>
      <c r="E214" s="65" t="s">
        <v>408</v>
      </c>
      <c r="F214" s="58"/>
      <c r="G214" s="1" t="s">
        <v>4</v>
      </c>
      <c r="H214" s="59">
        <v>1</v>
      </c>
      <c r="I214" s="82">
        <v>0</v>
      </c>
      <c r="J214" s="9">
        <f t="shared" si="6"/>
        <v>0</v>
      </c>
      <c r="L214" s="88"/>
    </row>
    <row r="215" spans="1:12" x14ac:dyDescent="0.25">
      <c r="A215" s="56"/>
      <c r="B215" s="85">
        <f>IF(TRIM(H215)&lt;&gt;"",COUNTA($H$8:H215),"")</f>
        <v>193</v>
      </c>
      <c r="C215" s="57" t="s">
        <v>12</v>
      </c>
      <c r="D215" s="26" t="s">
        <v>409</v>
      </c>
      <c r="E215" s="65" t="s">
        <v>410</v>
      </c>
      <c r="F215" s="58"/>
      <c r="G215" s="1" t="s">
        <v>3</v>
      </c>
      <c r="H215" s="59">
        <v>2</v>
      </c>
      <c r="I215" s="82">
        <v>0</v>
      </c>
      <c r="J215" s="9">
        <f t="shared" si="6"/>
        <v>0</v>
      </c>
      <c r="L215" s="88"/>
    </row>
    <row r="216" spans="1:12" x14ac:dyDescent="0.25">
      <c r="A216" s="56"/>
      <c r="B216" s="85">
        <f>IF(TRIM(H216)&lt;&gt;"",COUNTA($H$8:H216),"")</f>
        <v>194</v>
      </c>
      <c r="C216" s="57" t="s">
        <v>12</v>
      </c>
      <c r="D216" s="26" t="s">
        <v>411</v>
      </c>
      <c r="E216" s="65" t="s">
        <v>412</v>
      </c>
      <c r="F216" s="58"/>
      <c r="G216" s="1" t="s">
        <v>3</v>
      </c>
      <c r="H216" s="59">
        <v>2</v>
      </c>
      <c r="I216" s="82">
        <v>0</v>
      </c>
      <c r="J216" s="9">
        <f t="shared" si="6"/>
        <v>0</v>
      </c>
      <c r="L216" s="88"/>
    </row>
    <row r="217" spans="1:12" x14ac:dyDescent="0.25">
      <c r="A217" s="56"/>
      <c r="B217" s="85">
        <f>IF(TRIM(H217)&lt;&gt;"",COUNTA($H$8:H217),"")</f>
        <v>195</v>
      </c>
      <c r="C217" s="57" t="s">
        <v>12</v>
      </c>
      <c r="D217" s="26" t="s">
        <v>413</v>
      </c>
      <c r="E217" s="65" t="s">
        <v>414</v>
      </c>
      <c r="F217" s="58"/>
      <c r="G217" s="1" t="s">
        <v>3</v>
      </c>
      <c r="H217" s="59">
        <v>1</v>
      </c>
      <c r="I217" s="82">
        <v>0</v>
      </c>
      <c r="J217" s="9">
        <f t="shared" si="6"/>
        <v>0</v>
      </c>
      <c r="L217" s="88"/>
    </row>
    <row r="218" spans="1:12" x14ac:dyDescent="0.25">
      <c r="A218" s="56"/>
      <c r="B218" s="85">
        <f>IF(TRIM(H218)&lt;&gt;"",COUNTA($H$8:H218),"")</f>
        <v>196</v>
      </c>
      <c r="C218" s="57" t="s">
        <v>12</v>
      </c>
      <c r="D218" s="26" t="s">
        <v>415</v>
      </c>
      <c r="E218" s="65" t="s">
        <v>416</v>
      </c>
      <c r="F218" s="58"/>
      <c r="G218" s="1" t="s">
        <v>3</v>
      </c>
      <c r="H218" s="59">
        <v>2</v>
      </c>
      <c r="I218" s="82">
        <v>0</v>
      </c>
      <c r="J218" s="9">
        <f t="shared" si="6"/>
        <v>0</v>
      </c>
      <c r="L218" s="88"/>
    </row>
    <row r="219" spans="1:12" x14ac:dyDescent="0.25">
      <c r="A219" s="49">
        <v>3</v>
      </c>
      <c r="B219" s="49" t="str">
        <f>IF(TRIM(H219)&lt;&gt;"",COUNTA($H$8:H219),"")</f>
        <v/>
      </c>
      <c r="C219" s="50" t="s">
        <v>12</v>
      </c>
      <c r="D219" s="51" t="s">
        <v>318</v>
      </c>
      <c r="E219" s="52" t="s">
        <v>9</v>
      </c>
      <c r="F219" s="52"/>
      <c r="G219" s="53"/>
      <c r="H219" s="54" t="s">
        <v>6</v>
      </c>
      <c r="I219" s="55"/>
      <c r="J219" s="21">
        <f>SUM(J220:J229)</f>
        <v>0</v>
      </c>
      <c r="L219" s="88"/>
    </row>
    <row r="220" spans="1:12" ht="33.75" x14ac:dyDescent="0.25">
      <c r="A220" s="60"/>
      <c r="B220" s="86">
        <f>IF(TRIM(H220)&lt;&gt;"",COUNTA($H$8:H220),"")</f>
        <v>198</v>
      </c>
      <c r="C220" s="61" t="s">
        <v>12</v>
      </c>
      <c r="D220" s="69" t="s">
        <v>417</v>
      </c>
      <c r="E220" s="67" t="s">
        <v>418</v>
      </c>
      <c r="F220" s="62"/>
      <c r="G220" s="63" t="s">
        <v>3</v>
      </c>
      <c r="H220" s="59">
        <v>1</v>
      </c>
      <c r="I220" s="82">
        <v>0</v>
      </c>
      <c r="J220" s="9">
        <f t="shared" si="6"/>
        <v>0</v>
      </c>
      <c r="L220" s="88"/>
    </row>
    <row r="221" spans="1:12" x14ac:dyDescent="0.25">
      <c r="A221" s="60"/>
      <c r="B221" s="86">
        <f>IF(TRIM(H221)&lt;&gt;"",COUNTA($H$8:H221),"")</f>
        <v>199</v>
      </c>
      <c r="C221" s="61" t="s">
        <v>12</v>
      </c>
      <c r="D221" s="69" t="s">
        <v>419</v>
      </c>
      <c r="E221" s="67" t="s">
        <v>420</v>
      </c>
      <c r="F221" s="62"/>
      <c r="G221" s="63" t="s">
        <v>3</v>
      </c>
      <c r="H221" s="59">
        <v>1</v>
      </c>
      <c r="I221" s="82">
        <v>0</v>
      </c>
      <c r="J221" s="9">
        <f t="shared" si="6"/>
        <v>0</v>
      </c>
      <c r="L221" s="88"/>
    </row>
    <row r="222" spans="1:12" ht="22.5" x14ac:dyDescent="0.25">
      <c r="A222" s="56"/>
      <c r="B222" s="85">
        <f>IF(TRIM(H222)&lt;&gt;"",COUNTA($H$8:H222),"")</f>
        <v>200</v>
      </c>
      <c r="C222" s="57" t="s">
        <v>12</v>
      </c>
      <c r="D222" s="26" t="s">
        <v>421</v>
      </c>
      <c r="E222" s="65" t="s">
        <v>422</v>
      </c>
      <c r="F222" s="58"/>
      <c r="G222" s="1" t="s">
        <v>3</v>
      </c>
      <c r="H222" s="59">
        <v>9</v>
      </c>
      <c r="I222" s="82">
        <v>0</v>
      </c>
      <c r="J222" s="9">
        <f t="shared" si="6"/>
        <v>0</v>
      </c>
      <c r="L222" s="88"/>
    </row>
    <row r="223" spans="1:12" x14ac:dyDescent="0.25">
      <c r="A223" s="56"/>
      <c r="B223" s="85">
        <f>IF(TRIM(H223)&lt;&gt;"",COUNTA($H$8:H223),"")</f>
        <v>201</v>
      </c>
      <c r="C223" s="57" t="s">
        <v>12</v>
      </c>
      <c r="D223" s="26" t="s">
        <v>423</v>
      </c>
      <c r="E223" s="65" t="s">
        <v>424</v>
      </c>
      <c r="F223" s="58"/>
      <c r="G223" s="1" t="s">
        <v>4</v>
      </c>
      <c r="H223" s="59">
        <v>1</v>
      </c>
      <c r="I223" s="82">
        <v>0</v>
      </c>
      <c r="J223" s="9">
        <f t="shared" si="6"/>
        <v>0</v>
      </c>
      <c r="L223" s="88"/>
    </row>
    <row r="224" spans="1:12" x14ac:dyDescent="0.25">
      <c r="A224" s="56"/>
      <c r="B224" s="85">
        <f>IF(TRIM(H224)&lt;&gt;"",COUNTA($H$8:H224),"")</f>
        <v>202</v>
      </c>
      <c r="C224" s="57" t="s">
        <v>12</v>
      </c>
      <c r="D224" s="26" t="s">
        <v>428</v>
      </c>
      <c r="E224" s="65" t="s">
        <v>429</v>
      </c>
      <c r="F224" s="58"/>
      <c r="G224" s="1" t="s">
        <v>3</v>
      </c>
      <c r="H224" s="59">
        <v>3</v>
      </c>
      <c r="I224" s="82">
        <v>0</v>
      </c>
      <c r="J224" s="9">
        <f t="shared" si="6"/>
        <v>0</v>
      </c>
      <c r="L224" s="88"/>
    </row>
    <row r="225" spans="1:12" x14ac:dyDescent="0.25">
      <c r="A225" s="56"/>
      <c r="B225" s="85">
        <f>IF(TRIM(H225)&lt;&gt;"",COUNTA($H$8:H225),"")</f>
        <v>203</v>
      </c>
      <c r="C225" s="57" t="s">
        <v>12</v>
      </c>
      <c r="D225" s="26" t="s">
        <v>430</v>
      </c>
      <c r="E225" s="65" t="s">
        <v>431</v>
      </c>
      <c r="F225" s="58"/>
      <c r="G225" s="1" t="s">
        <v>3</v>
      </c>
      <c r="H225" s="59">
        <v>3</v>
      </c>
      <c r="I225" s="82">
        <v>0</v>
      </c>
      <c r="J225" s="9">
        <f t="shared" si="6"/>
        <v>0</v>
      </c>
      <c r="L225" s="88"/>
    </row>
    <row r="226" spans="1:12" ht="45" x14ac:dyDescent="0.25">
      <c r="A226" s="56"/>
      <c r="B226" s="85">
        <f>IF(TRIM(H226)&lt;&gt;"",COUNTA($H$8:H226),"")</f>
        <v>204</v>
      </c>
      <c r="C226" s="57" t="s">
        <v>12</v>
      </c>
      <c r="D226" s="26" t="s">
        <v>433</v>
      </c>
      <c r="E226" s="65" t="s">
        <v>434</v>
      </c>
      <c r="F226" s="58"/>
      <c r="G226" s="1" t="s">
        <v>4</v>
      </c>
      <c r="H226" s="59">
        <v>6</v>
      </c>
      <c r="I226" s="82">
        <v>0</v>
      </c>
      <c r="J226" s="9">
        <f t="shared" si="6"/>
        <v>0</v>
      </c>
      <c r="L226" s="88"/>
    </row>
    <row r="227" spans="1:12" ht="45" x14ac:dyDescent="0.25">
      <c r="A227" s="56"/>
      <c r="B227" s="85">
        <f>IF(TRIM(H227)&lt;&gt;"",COUNTA($H$8:H227),"")</f>
        <v>205</v>
      </c>
      <c r="C227" s="57" t="s">
        <v>12</v>
      </c>
      <c r="D227" s="26" t="s">
        <v>435</v>
      </c>
      <c r="E227" s="65" t="s">
        <v>436</v>
      </c>
      <c r="F227" s="58"/>
      <c r="G227" s="1" t="s">
        <v>4</v>
      </c>
      <c r="H227" s="59">
        <v>4</v>
      </c>
      <c r="I227" s="82">
        <v>0</v>
      </c>
      <c r="J227" s="9">
        <f t="shared" si="6"/>
        <v>0</v>
      </c>
      <c r="L227" s="88"/>
    </row>
    <row r="228" spans="1:12" ht="22.5" x14ac:dyDescent="0.25">
      <c r="A228" s="56"/>
      <c r="B228" s="85">
        <f>IF(TRIM(H228)&lt;&gt;"",COUNTA($H$8:H228),"")</f>
        <v>206</v>
      </c>
      <c r="C228" s="57" t="s">
        <v>12</v>
      </c>
      <c r="D228" s="26" t="s">
        <v>437</v>
      </c>
      <c r="E228" s="65" t="s">
        <v>438</v>
      </c>
      <c r="F228" s="58" t="s">
        <v>439</v>
      </c>
      <c r="G228" s="1" t="s">
        <v>3</v>
      </c>
      <c r="H228" s="59">
        <v>1</v>
      </c>
      <c r="I228" s="82">
        <v>0</v>
      </c>
      <c r="J228" s="9">
        <f t="shared" si="6"/>
        <v>0</v>
      </c>
      <c r="L228" s="88"/>
    </row>
    <row r="229" spans="1:12" x14ac:dyDescent="0.25">
      <c r="A229" s="56"/>
      <c r="B229" s="85">
        <f>IF(TRIM(H229)&lt;&gt;"",COUNTA($H$8:H229),"")</f>
        <v>207</v>
      </c>
      <c r="C229" s="57" t="s">
        <v>12</v>
      </c>
      <c r="D229" s="26" t="s">
        <v>440</v>
      </c>
      <c r="E229" s="65" t="s">
        <v>208</v>
      </c>
      <c r="F229" s="58"/>
      <c r="G229" s="1" t="s">
        <v>4</v>
      </c>
      <c r="H229" s="59">
        <v>4</v>
      </c>
      <c r="I229" s="82">
        <v>0</v>
      </c>
      <c r="J229" s="9">
        <f t="shared" si="6"/>
        <v>0</v>
      </c>
      <c r="L229" s="88"/>
    </row>
    <row r="230" spans="1:12" x14ac:dyDescent="0.25">
      <c r="A230" s="49">
        <v>3</v>
      </c>
      <c r="B230" s="49" t="str">
        <f>IF(TRIM(H230)&lt;&gt;"",COUNTA($H$8:H230),"")</f>
        <v/>
      </c>
      <c r="C230" s="50" t="s">
        <v>12</v>
      </c>
      <c r="D230" s="51" t="s">
        <v>319</v>
      </c>
      <c r="E230" s="52" t="s">
        <v>320</v>
      </c>
      <c r="F230" s="52"/>
      <c r="G230" s="53"/>
      <c r="H230" s="54" t="s">
        <v>6</v>
      </c>
      <c r="I230" s="55"/>
      <c r="J230" s="21"/>
      <c r="L230" s="88"/>
    </row>
    <row r="231" spans="1:12" ht="22.5" x14ac:dyDescent="0.25">
      <c r="A231" s="56"/>
      <c r="B231" s="85" t="str">
        <f>IF(TRIM(H231)&lt;&gt;"",COUNTA($H$8:H231),"")</f>
        <v/>
      </c>
      <c r="C231" s="57" t="s">
        <v>12</v>
      </c>
      <c r="D231" s="26" t="s">
        <v>441</v>
      </c>
      <c r="E231" s="65" t="s">
        <v>442</v>
      </c>
      <c r="F231" s="58" t="s">
        <v>443</v>
      </c>
      <c r="G231" s="1"/>
      <c r="H231" s="59"/>
      <c r="I231" s="10"/>
      <c r="J231" s="9"/>
      <c r="L231" s="88"/>
    </row>
    <row r="232" spans="1:12" x14ac:dyDescent="0.25">
      <c r="A232" s="49">
        <v>3</v>
      </c>
      <c r="B232" s="49" t="str">
        <f>IF(TRIM(H232)&lt;&gt;"",COUNTA($H$8:H232),"")</f>
        <v/>
      </c>
      <c r="C232" s="50" t="s">
        <v>12</v>
      </c>
      <c r="D232" s="51" t="s">
        <v>321</v>
      </c>
      <c r="E232" s="52" t="s">
        <v>322</v>
      </c>
      <c r="F232" s="52"/>
      <c r="G232" s="53"/>
      <c r="H232" s="54" t="s">
        <v>6</v>
      </c>
      <c r="I232" s="55"/>
      <c r="J232" s="21">
        <f>SUM(J233:J248)</f>
        <v>0</v>
      </c>
      <c r="L232" s="88"/>
    </row>
    <row r="233" spans="1:12" x14ac:dyDescent="0.25">
      <c r="A233" s="56"/>
      <c r="B233" s="85">
        <f>IF(TRIM(H233)&lt;&gt;"",COUNTA($H$8:H233),"")</f>
        <v>210</v>
      </c>
      <c r="C233" s="57" t="s">
        <v>12</v>
      </c>
      <c r="D233" s="26" t="s">
        <v>444</v>
      </c>
      <c r="E233" s="65" t="s">
        <v>445</v>
      </c>
      <c r="F233" s="58"/>
      <c r="G233" s="1" t="s">
        <v>7</v>
      </c>
      <c r="H233" s="59">
        <v>170</v>
      </c>
      <c r="I233" s="82">
        <v>0</v>
      </c>
      <c r="J233" s="9">
        <f t="shared" si="6"/>
        <v>0</v>
      </c>
      <c r="L233" s="88"/>
    </row>
    <row r="234" spans="1:12" x14ac:dyDescent="0.25">
      <c r="A234" s="56"/>
      <c r="B234" s="85">
        <f>IF(TRIM(H234)&lt;&gt;"",COUNTA($H$8:H234),"")</f>
        <v>211</v>
      </c>
      <c r="C234" s="57" t="s">
        <v>12</v>
      </c>
      <c r="D234" s="26" t="s">
        <v>446</v>
      </c>
      <c r="E234" s="65" t="s">
        <v>447</v>
      </c>
      <c r="F234" s="58"/>
      <c r="G234" s="1" t="s">
        <v>7</v>
      </c>
      <c r="H234" s="59">
        <v>10</v>
      </c>
      <c r="I234" s="82">
        <v>0</v>
      </c>
      <c r="J234" s="9">
        <f t="shared" si="6"/>
        <v>0</v>
      </c>
      <c r="L234" s="88"/>
    </row>
    <row r="235" spans="1:12" ht="22.5" x14ac:dyDescent="0.25">
      <c r="A235" s="56"/>
      <c r="B235" s="85">
        <f>IF(TRIM(H235)&lt;&gt;"",COUNTA($H$8:H235),"")</f>
        <v>212</v>
      </c>
      <c r="C235" s="57" t="s">
        <v>12</v>
      </c>
      <c r="D235" s="26" t="s">
        <v>448</v>
      </c>
      <c r="E235" s="65" t="s">
        <v>449</v>
      </c>
      <c r="F235" s="58"/>
      <c r="G235" s="1" t="s">
        <v>7</v>
      </c>
      <c r="H235" s="59">
        <v>60</v>
      </c>
      <c r="I235" s="82">
        <v>0</v>
      </c>
      <c r="J235" s="9">
        <f t="shared" si="6"/>
        <v>0</v>
      </c>
      <c r="L235" s="88"/>
    </row>
    <row r="236" spans="1:12" ht="22.5" x14ac:dyDescent="0.25">
      <c r="A236" s="56"/>
      <c r="B236" s="85">
        <f>IF(TRIM(H236)&lt;&gt;"",COUNTA($H$8:H236),"")</f>
        <v>213</v>
      </c>
      <c r="C236" s="57" t="s">
        <v>12</v>
      </c>
      <c r="D236" s="26" t="s">
        <v>450</v>
      </c>
      <c r="E236" s="65" t="s">
        <v>451</v>
      </c>
      <c r="F236" s="58"/>
      <c r="G236" s="1" t="s">
        <v>7</v>
      </c>
      <c r="H236" s="59">
        <v>60</v>
      </c>
      <c r="I236" s="82">
        <v>0</v>
      </c>
      <c r="J236" s="9">
        <f t="shared" si="6"/>
        <v>0</v>
      </c>
      <c r="L236" s="88"/>
    </row>
    <row r="237" spans="1:12" ht="33.75" x14ac:dyDescent="0.25">
      <c r="A237" s="56"/>
      <c r="B237" s="85">
        <f>IF(TRIM(H237)&lt;&gt;"",COUNTA($H$8:H237),"")</f>
        <v>214</v>
      </c>
      <c r="C237" s="57" t="s">
        <v>12</v>
      </c>
      <c r="D237" s="26" t="s">
        <v>452</v>
      </c>
      <c r="E237" s="65" t="s">
        <v>453</v>
      </c>
      <c r="F237" s="58"/>
      <c r="G237" s="1" t="s">
        <v>7</v>
      </c>
      <c r="H237" s="59">
        <v>1000</v>
      </c>
      <c r="I237" s="82">
        <v>0</v>
      </c>
      <c r="J237" s="9">
        <f t="shared" si="6"/>
        <v>0</v>
      </c>
      <c r="L237" s="88"/>
    </row>
    <row r="238" spans="1:12" x14ac:dyDescent="0.25">
      <c r="A238" s="56"/>
      <c r="B238" s="85">
        <f>IF(TRIM(H238)&lt;&gt;"",COUNTA($H$8:H238),"")</f>
        <v>215</v>
      </c>
      <c r="C238" s="57" t="s">
        <v>12</v>
      </c>
      <c r="D238" s="26" t="s">
        <v>454</v>
      </c>
      <c r="E238" s="65" t="s">
        <v>455</v>
      </c>
      <c r="F238" s="58"/>
      <c r="G238" s="1" t="s">
        <v>7</v>
      </c>
      <c r="H238" s="59">
        <v>130</v>
      </c>
      <c r="I238" s="82">
        <v>0</v>
      </c>
      <c r="J238" s="9">
        <f t="shared" si="6"/>
        <v>0</v>
      </c>
      <c r="L238" s="88"/>
    </row>
    <row r="239" spans="1:12" ht="22.5" x14ac:dyDescent="0.25">
      <c r="A239" s="56"/>
      <c r="B239" s="85">
        <f>IF(TRIM(H239)&lt;&gt;"",COUNTA($H$8:H239),"")</f>
        <v>216</v>
      </c>
      <c r="C239" s="57" t="s">
        <v>12</v>
      </c>
      <c r="D239" s="26" t="s">
        <v>456</v>
      </c>
      <c r="E239" s="65" t="s">
        <v>457</v>
      </c>
      <c r="F239" s="58"/>
      <c r="G239" s="1" t="s">
        <v>7</v>
      </c>
      <c r="H239" s="59">
        <v>2100</v>
      </c>
      <c r="I239" s="82">
        <v>0</v>
      </c>
      <c r="J239" s="9">
        <f t="shared" si="6"/>
        <v>0</v>
      </c>
      <c r="L239" s="88"/>
    </row>
    <row r="240" spans="1:12" ht="22.5" x14ac:dyDescent="0.25">
      <c r="A240" s="56"/>
      <c r="B240" s="85">
        <f>IF(TRIM(H240)&lt;&gt;"",COUNTA($H$8:H240),"")</f>
        <v>217</v>
      </c>
      <c r="C240" s="57" t="s">
        <v>12</v>
      </c>
      <c r="D240" s="26" t="s">
        <v>458</v>
      </c>
      <c r="E240" s="65" t="s">
        <v>459</v>
      </c>
      <c r="F240" s="58"/>
      <c r="G240" s="1" t="s">
        <v>7</v>
      </c>
      <c r="H240" s="59">
        <v>2100</v>
      </c>
      <c r="I240" s="82">
        <v>0</v>
      </c>
      <c r="J240" s="9">
        <f t="shared" si="6"/>
        <v>0</v>
      </c>
      <c r="L240" s="88"/>
    </row>
    <row r="241" spans="1:12" x14ac:dyDescent="0.25">
      <c r="A241" s="56"/>
      <c r="B241" s="85">
        <f>IF(TRIM(H241)&lt;&gt;"",COUNTA($H$8:H241),"")</f>
        <v>218</v>
      </c>
      <c r="C241" s="57" t="s">
        <v>12</v>
      </c>
      <c r="D241" s="26" t="s">
        <v>460</v>
      </c>
      <c r="E241" s="65" t="s">
        <v>461</v>
      </c>
      <c r="F241" s="58"/>
      <c r="G241" s="1" t="s">
        <v>7</v>
      </c>
      <c r="H241" s="59">
        <v>10</v>
      </c>
      <c r="I241" s="82">
        <v>0</v>
      </c>
      <c r="J241" s="9">
        <f t="shared" si="6"/>
        <v>0</v>
      </c>
      <c r="L241" s="88"/>
    </row>
    <row r="242" spans="1:12" x14ac:dyDescent="0.25">
      <c r="A242" s="56"/>
      <c r="B242" s="85">
        <f>IF(TRIM(H242)&lt;&gt;"",COUNTA($H$8:H242),"")</f>
        <v>219</v>
      </c>
      <c r="C242" s="57" t="s">
        <v>12</v>
      </c>
      <c r="D242" s="26" t="s">
        <v>462</v>
      </c>
      <c r="E242" s="65" t="s">
        <v>463</v>
      </c>
      <c r="F242" s="58"/>
      <c r="G242" s="1" t="s">
        <v>7</v>
      </c>
      <c r="H242" s="59">
        <v>10</v>
      </c>
      <c r="I242" s="82">
        <v>0</v>
      </c>
      <c r="J242" s="9">
        <f t="shared" si="6"/>
        <v>0</v>
      </c>
      <c r="L242" s="88"/>
    </row>
    <row r="243" spans="1:12" x14ac:dyDescent="0.25">
      <c r="A243" s="56"/>
      <c r="B243" s="85">
        <f>IF(TRIM(H243)&lt;&gt;"",COUNTA($H$8:H243),"")</f>
        <v>220</v>
      </c>
      <c r="C243" s="57" t="s">
        <v>12</v>
      </c>
      <c r="D243" s="26" t="s">
        <v>464</v>
      </c>
      <c r="E243" s="65" t="s">
        <v>465</v>
      </c>
      <c r="F243" s="58"/>
      <c r="G243" s="1" t="s">
        <v>7</v>
      </c>
      <c r="H243" s="59">
        <v>48</v>
      </c>
      <c r="I243" s="82">
        <v>0</v>
      </c>
      <c r="J243" s="9">
        <f t="shared" si="6"/>
        <v>0</v>
      </c>
      <c r="L243" s="88"/>
    </row>
    <row r="244" spans="1:12" x14ac:dyDescent="0.25">
      <c r="A244" s="56"/>
      <c r="B244" s="85">
        <f>IF(TRIM(H244)&lt;&gt;"",COUNTA($H$8:H244),"")</f>
        <v>221</v>
      </c>
      <c r="C244" s="57" t="s">
        <v>12</v>
      </c>
      <c r="D244" s="26" t="s">
        <v>466</v>
      </c>
      <c r="E244" s="65" t="s">
        <v>467</v>
      </c>
      <c r="F244" s="58"/>
      <c r="G244" s="1" t="s">
        <v>4</v>
      </c>
      <c r="H244" s="59">
        <v>1</v>
      </c>
      <c r="I244" s="82">
        <v>0</v>
      </c>
      <c r="J244" s="9">
        <f t="shared" si="6"/>
        <v>0</v>
      </c>
      <c r="L244" s="88"/>
    </row>
    <row r="245" spans="1:12" x14ac:dyDescent="0.25">
      <c r="A245" s="56"/>
      <c r="B245" s="85">
        <f>IF(TRIM(H245)&lt;&gt;"",COUNTA($H$8:H245),"")</f>
        <v>222</v>
      </c>
      <c r="C245" s="57" t="s">
        <v>12</v>
      </c>
      <c r="D245" s="26" t="s">
        <v>468</v>
      </c>
      <c r="E245" s="65" t="s">
        <v>469</v>
      </c>
      <c r="F245" s="58"/>
      <c r="G245" s="1" t="s">
        <v>4</v>
      </c>
      <c r="H245" s="59">
        <v>4</v>
      </c>
      <c r="I245" s="82">
        <v>0</v>
      </c>
      <c r="J245" s="9">
        <f t="shared" si="6"/>
        <v>0</v>
      </c>
      <c r="L245" s="88"/>
    </row>
    <row r="246" spans="1:12" x14ac:dyDescent="0.25">
      <c r="A246" s="56"/>
      <c r="B246" s="85">
        <f>IF(TRIM(H246)&lt;&gt;"",COUNTA($H$8:H246),"")</f>
        <v>223</v>
      </c>
      <c r="C246" s="57" t="s">
        <v>12</v>
      </c>
      <c r="D246" s="26" t="s">
        <v>470</v>
      </c>
      <c r="E246" s="65" t="s">
        <v>11</v>
      </c>
      <c r="F246" s="58"/>
      <c r="G246" s="1" t="s">
        <v>4</v>
      </c>
      <c r="H246" s="59">
        <v>22</v>
      </c>
      <c r="I246" s="82">
        <v>0</v>
      </c>
      <c r="J246" s="9">
        <f t="shared" si="6"/>
        <v>0</v>
      </c>
      <c r="L246" s="88"/>
    </row>
    <row r="247" spans="1:12" x14ac:dyDescent="0.25">
      <c r="A247" s="56"/>
      <c r="B247" s="85">
        <f>IF(TRIM(H247)&lt;&gt;"",COUNTA($H$8:H247),"")</f>
        <v>224</v>
      </c>
      <c r="C247" s="57" t="s">
        <v>12</v>
      </c>
      <c r="D247" s="26" t="s">
        <v>471</v>
      </c>
      <c r="E247" s="65" t="s">
        <v>472</v>
      </c>
      <c r="F247" s="58"/>
      <c r="G247" s="1" t="s">
        <v>4</v>
      </c>
      <c r="H247" s="59">
        <v>1</v>
      </c>
      <c r="I247" s="82">
        <v>0</v>
      </c>
      <c r="J247" s="9">
        <f t="shared" si="6"/>
        <v>0</v>
      </c>
      <c r="L247" s="88"/>
    </row>
    <row r="248" spans="1:12" x14ac:dyDescent="0.25">
      <c r="A248" s="56"/>
      <c r="B248" s="85">
        <f>IF(TRIM(H248)&lt;&gt;"",COUNTA($H$8:H248),"")</f>
        <v>225</v>
      </c>
      <c r="C248" s="57" t="s">
        <v>12</v>
      </c>
      <c r="D248" s="26" t="s">
        <v>473</v>
      </c>
      <c r="E248" s="65" t="s">
        <v>209</v>
      </c>
      <c r="F248" s="58"/>
      <c r="G248" s="1" t="s">
        <v>4</v>
      </c>
      <c r="H248" s="59">
        <v>22</v>
      </c>
      <c r="I248" s="82">
        <v>0</v>
      </c>
      <c r="J248" s="9">
        <f t="shared" si="6"/>
        <v>0</v>
      </c>
      <c r="L248" s="88"/>
    </row>
    <row r="249" spans="1:12" x14ac:dyDescent="0.25">
      <c r="A249" s="49">
        <v>3</v>
      </c>
      <c r="B249" s="49" t="str">
        <f>IF(TRIM(H249)&lt;&gt;"",COUNTA($H$8:H249),"")</f>
        <v/>
      </c>
      <c r="C249" s="50" t="s">
        <v>12</v>
      </c>
      <c r="D249" s="51" t="s">
        <v>323</v>
      </c>
      <c r="E249" s="52" t="s">
        <v>195</v>
      </c>
      <c r="F249" s="52"/>
      <c r="G249" s="53"/>
      <c r="H249" s="54" t="s">
        <v>6</v>
      </c>
      <c r="I249" s="55"/>
      <c r="J249" s="21">
        <f>SUM(J250:J251)</f>
        <v>0</v>
      </c>
      <c r="L249" s="88"/>
    </row>
    <row r="250" spans="1:12" ht="22.5" x14ac:dyDescent="0.25">
      <c r="A250" s="56"/>
      <c r="B250" s="85">
        <f>IF(TRIM(H250)&lt;&gt;"",COUNTA($H$8:H250),"")</f>
        <v>227</v>
      </c>
      <c r="C250" s="57" t="s">
        <v>12</v>
      </c>
      <c r="D250" s="26" t="s">
        <v>474</v>
      </c>
      <c r="E250" s="65" t="s">
        <v>475</v>
      </c>
      <c r="F250" s="58"/>
      <c r="G250" s="1" t="s">
        <v>7</v>
      </c>
      <c r="H250" s="59">
        <v>60</v>
      </c>
      <c r="I250" s="82">
        <v>0</v>
      </c>
      <c r="J250" s="9">
        <f t="shared" si="6"/>
        <v>0</v>
      </c>
      <c r="L250" s="88"/>
    </row>
    <row r="251" spans="1:12" ht="22.5" x14ac:dyDescent="0.25">
      <c r="A251" s="56"/>
      <c r="B251" s="85" t="str">
        <f>IF(TRIM(H251)&lt;&gt;"",COUNTA($H$8:H251),"")</f>
        <v/>
      </c>
      <c r="C251" s="57" t="s">
        <v>12</v>
      </c>
      <c r="D251" s="26" t="s">
        <v>476</v>
      </c>
      <c r="E251" s="65" t="s">
        <v>477</v>
      </c>
      <c r="F251" s="58"/>
      <c r="G251" s="1"/>
      <c r="H251" s="64"/>
      <c r="I251" s="10"/>
      <c r="J251" s="9" t="str">
        <f t="shared" si="6"/>
        <v/>
      </c>
      <c r="L251" s="88"/>
    </row>
    <row r="252" spans="1:12" x14ac:dyDescent="0.25">
      <c r="A252" s="44">
        <v>2</v>
      </c>
      <c r="B252" s="44" t="str">
        <f>IF(TRIM(H252)&lt;&gt;"",COUNTA($H$8:H252),"")</f>
        <v/>
      </c>
      <c r="C252" s="45" t="s">
        <v>12</v>
      </c>
      <c r="D252" s="22" t="s">
        <v>479</v>
      </c>
      <c r="E252" s="46" t="s">
        <v>480</v>
      </c>
      <c r="F252" s="46"/>
      <c r="G252" s="18"/>
      <c r="H252" s="19" t="s">
        <v>6</v>
      </c>
      <c r="I252" s="20"/>
      <c r="J252" s="20">
        <f>J253+J264+J300+J317+J319+J336</f>
        <v>0</v>
      </c>
      <c r="L252" s="88"/>
    </row>
    <row r="253" spans="1:12" x14ac:dyDescent="0.25">
      <c r="A253" s="49">
        <v>3</v>
      </c>
      <c r="B253" s="49" t="str">
        <f>IF(TRIM(H253)&lt;&gt;"",COUNTA($H$8:H253),"")</f>
        <v/>
      </c>
      <c r="C253" s="50" t="s">
        <v>12</v>
      </c>
      <c r="D253" s="51" t="s">
        <v>481</v>
      </c>
      <c r="E253" s="52" t="s">
        <v>324</v>
      </c>
      <c r="F253" s="52"/>
      <c r="G253" s="53"/>
      <c r="H253" s="54" t="s">
        <v>6</v>
      </c>
      <c r="I253" s="55"/>
      <c r="J253" s="21">
        <f>SUM(J254:J263)</f>
        <v>0</v>
      </c>
      <c r="L253" s="88"/>
    </row>
    <row r="254" spans="1:12" ht="22.5" x14ac:dyDescent="0.25">
      <c r="A254" s="56"/>
      <c r="B254" s="85">
        <f>IF(TRIM(H254)&lt;&gt;"",COUNTA($H$8:H254),"")</f>
        <v>230</v>
      </c>
      <c r="C254" s="57" t="s">
        <v>12</v>
      </c>
      <c r="D254" s="26" t="s">
        <v>487</v>
      </c>
      <c r="E254" s="65" t="s">
        <v>326</v>
      </c>
      <c r="F254" s="58"/>
      <c r="G254" s="1" t="s">
        <v>3</v>
      </c>
      <c r="H254" s="59">
        <v>1</v>
      </c>
      <c r="I254" s="82">
        <v>0</v>
      </c>
      <c r="J254" s="9">
        <f t="shared" ref="J254:J295" si="7">IF(ISNUMBER(H254),ROUND(H254*I254,2),"")</f>
        <v>0</v>
      </c>
      <c r="L254" s="88"/>
    </row>
    <row r="255" spans="1:12" ht="22.5" x14ac:dyDescent="0.25">
      <c r="A255" s="60"/>
      <c r="B255" s="86">
        <f>IF(TRIM(H255)&lt;&gt;"",COUNTA($H$8:H255),"")</f>
        <v>231</v>
      </c>
      <c r="C255" s="61" t="s">
        <v>12</v>
      </c>
      <c r="D255" s="69" t="s">
        <v>488</v>
      </c>
      <c r="E255" s="67" t="s">
        <v>328</v>
      </c>
      <c r="F255" s="67"/>
      <c r="G255" s="63" t="s">
        <v>4</v>
      </c>
      <c r="H255" s="66">
        <v>1</v>
      </c>
      <c r="I255" s="83">
        <v>0</v>
      </c>
      <c r="J255" s="9">
        <f t="shared" si="7"/>
        <v>0</v>
      </c>
      <c r="L255" s="88"/>
    </row>
    <row r="256" spans="1:12" ht="22.5" x14ac:dyDescent="0.25">
      <c r="A256" s="60"/>
      <c r="B256" s="86">
        <f>IF(TRIM(H256)&lt;&gt;"",COUNTA($H$8:H256),"")</f>
        <v>232</v>
      </c>
      <c r="C256" s="61" t="s">
        <v>12</v>
      </c>
      <c r="D256" s="26" t="s">
        <v>489</v>
      </c>
      <c r="E256" s="67" t="s">
        <v>333</v>
      </c>
      <c r="F256" s="67"/>
      <c r="G256" s="63" t="s">
        <v>7</v>
      </c>
      <c r="H256" s="66">
        <v>50</v>
      </c>
      <c r="I256" s="83">
        <v>0</v>
      </c>
      <c r="J256" s="9">
        <f t="shared" si="7"/>
        <v>0</v>
      </c>
      <c r="L256" s="88"/>
    </row>
    <row r="257" spans="1:12" ht="22.5" x14ac:dyDescent="0.25">
      <c r="A257" s="60"/>
      <c r="B257" s="86">
        <f>IF(TRIM(H257)&lt;&gt;"",COUNTA($H$8:H257),"")</f>
        <v>233</v>
      </c>
      <c r="C257" s="61" t="s">
        <v>12</v>
      </c>
      <c r="D257" s="69" t="s">
        <v>490</v>
      </c>
      <c r="E257" s="67" t="s">
        <v>492</v>
      </c>
      <c r="F257" s="67" t="s">
        <v>329</v>
      </c>
      <c r="G257" s="63" t="s">
        <v>4</v>
      </c>
      <c r="H257" s="66">
        <v>2</v>
      </c>
      <c r="I257" s="83">
        <v>0</v>
      </c>
      <c r="J257" s="9">
        <f t="shared" si="7"/>
        <v>0</v>
      </c>
      <c r="L257" s="88"/>
    </row>
    <row r="258" spans="1:12" ht="22.5" x14ac:dyDescent="0.25">
      <c r="A258" s="60"/>
      <c r="B258" s="86">
        <f>IF(TRIM(H258)&lt;&gt;"",COUNTA($H$8:H258),"")</f>
        <v>234</v>
      </c>
      <c r="C258" s="61" t="s">
        <v>12</v>
      </c>
      <c r="D258" s="26" t="s">
        <v>491</v>
      </c>
      <c r="E258" s="67" t="s">
        <v>337</v>
      </c>
      <c r="F258" s="67"/>
      <c r="G258" s="63" t="s">
        <v>4</v>
      </c>
      <c r="H258" s="66">
        <v>2</v>
      </c>
      <c r="I258" s="83">
        <v>0</v>
      </c>
      <c r="J258" s="9">
        <f t="shared" si="7"/>
        <v>0</v>
      </c>
      <c r="L258" s="88"/>
    </row>
    <row r="259" spans="1:12" ht="22.5" x14ac:dyDescent="0.25">
      <c r="A259" s="60"/>
      <c r="B259" s="86">
        <f>IF(TRIM(H259)&lt;&gt;"",COUNTA($H$8:H259),"")</f>
        <v>235</v>
      </c>
      <c r="C259" s="61" t="s">
        <v>12</v>
      </c>
      <c r="D259" s="69" t="s">
        <v>493</v>
      </c>
      <c r="E259" s="67" t="s">
        <v>339</v>
      </c>
      <c r="F259" s="67"/>
      <c r="G259" s="63" t="s">
        <v>4</v>
      </c>
      <c r="H259" s="66">
        <v>1</v>
      </c>
      <c r="I259" s="83">
        <v>0</v>
      </c>
      <c r="J259" s="9">
        <f t="shared" si="7"/>
        <v>0</v>
      </c>
      <c r="L259" s="88"/>
    </row>
    <row r="260" spans="1:12" ht="22.5" x14ac:dyDescent="0.25">
      <c r="A260" s="60"/>
      <c r="B260" s="86">
        <f>IF(TRIM(H260)&lt;&gt;"",COUNTA($H$8:H260),"")</f>
        <v>236</v>
      </c>
      <c r="C260" s="61" t="s">
        <v>12</v>
      </c>
      <c r="D260" s="26" t="s">
        <v>494</v>
      </c>
      <c r="E260" s="67" t="s">
        <v>341</v>
      </c>
      <c r="F260" s="67"/>
      <c r="G260" s="63" t="s">
        <v>3</v>
      </c>
      <c r="H260" s="66">
        <v>1</v>
      </c>
      <c r="I260" s="83">
        <v>0</v>
      </c>
      <c r="J260" s="9">
        <f t="shared" si="7"/>
        <v>0</v>
      </c>
      <c r="L260" s="88"/>
    </row>
    <row r="261" spans="1:12" ht="22.5" x14ac:dyDescent="0.25">
      <c r="A261" s="60"/>
      <c r="B261" s="86">
        <f>IF(TRIM(H261)&lt;&gt;"",COUNTA($H$8:H261),"")</f>
        <v>237</v>
      </c>
      <c r="C261" s="61" t="s">
        <v>12</v>
      </c>
      <c r="D261" s="69" t="s">
        <v>495</v>
      </c>
      <c r="E261" s="67" t="s">
        <v>343</v>
      </c>
      <c r="F261" s="67"/>
      <c r="G261" s="63" t="s">
        <v>4</v>
      </c>
      <c r="H261" s="66">
        <v>1</v>
      </c>
      <c r="I261" s="83">
        <v>0</v>
      </c>
      <c r="J261" s="9">
        <f t="shared" si="7"/>
        <v>0</v>
      </c>
      <c r="L261" s="88"/>
    </row>
    <row r="262" spans="1:12" x14ac:dyDescent="0.25">
      <c r="A262" s="60"/>
      <c r="B262" s="86">
        <f>IF(TRIM(H262)&lt;&gt;"",COUNTA($H$8:H262),"")</f>
        <v>238</v>
      </c>
      <c r="C262" s="61" t="s">
        <v>12</v>
      </c>
      <c r="D262" s="26" t="s">
        <v>496</v>
      </c>
      <c r="E262" s="67" t="s">
        <v>345</v>
      </c>
      <c r="F262" s="67"/>
      <c r="G262" s="63" t="s">
        <v>3</v>
      </c>
      <c r="H262" s="66">
        <v>1</v>
      </c>
      <c r="I262" s="83">
        <v>0</v>
      </c>
      <c r="J262" s="9">
        <f t="shared" si="7"/>
        <v>0</v>
      </c>
      <c r="L262" s="88"/>
    </row>
    <row r="263" spans="1:12" x14ac:dyDescent="0.25">
      <c r="A263" s="60"/>
      <c r="B263" s="86">
        <f>IF(TRIM(H263)&lt;&gt;"",COUNTA($H$8:H263),"")</f>
        <v>239</v>
      </c>
      <c r="C263" s="61" t="s">
        <v>12</v>
      </c>
      <c r="D263" s="69" t="s">
        <v>497</v>
      </c>
      <c r="E263" s="67" t="s">
        <v>347</v>
      </c>
      <c r="F263" s="67"/>
      <c r="G263" s="63" t="s">
        <v>4</v>
      </c>
      <c r="H263" s="66">
        <v>1</v>
      </c>
      <c r="I263" s="83">
        <v>0</v>
      </c>
      <c r="J263" s="9">
        <f t="shared" si="7"/>
        <v>0</v>
      </c>
      <c r="L263" s="88"/>
    </row>
    <row r="264" spans="1:12" x14ac:dyDescent="0.25">
      <c r="A264" s="49">
        <v>3</v>
      </c>
      <c r="B264" s="49" t="str">
        <f>IF(TRIM(H264)&lt;&gt;"",COUNTA($H$8:H264),"")</f>
        <v/>
      </c>
      <c r="C264" s="50" t="s">
        <v>12</v>
      </c>
      <c r="D264" s="51" t="s">
        <v>482</v>
      </c>
      <c r="E264" s="52" t="s">
        <v>317</v>
      </c>
      <c r="F264" s="52"/>
      <c r="G264" s="53"/>
      <c r="H264" s="54" t="s">
        <v>6</v>
      </c>
      <c r="I264" s="55"/>
      <c r="J264" s="21">
        <f>SUM(J265:J299)</f>
        <v>0</v>
      </c>
      <c r="L264" s="88"/>
    </row>
    <row r="265" spans="1:12" ht="22.5" x14ac:dyDescent="0.25">
      <c r="A265" s="60"/>
      <c r="B265" s="86">
        <f>IF(TRIM(H265)&lt;&gt;"",COUNTA($H$8:H265),"")</f>
        <v>241</v>
      </c>
      <c r="C265" s="61" t="s">
        <v>12</v>
      </c>
      <c r="D265" s="69" t="s">
        <v>498</v>
      </c>
      <c r="E265" s="67" t="s">
        <v>499</v>
      </c>
      <c r="F265" s="62"/>
      <c r="G265" s="63" t="s">
        <v>4</v>
      </c>
      <c r="H265" s="59">
        <v>1</v>
      </c>
      <c r="I265" s="82">
        <v>0</v>
      </c>
      <c r="J265" s="9">
        <f t="shared" si="7"/>
        <v>0</v>
      </c>
      <c r="L265" s="88"/>
    </row>
    <row r="266" spans="1:12" ht="22.5" x14ac:dyDescent="0.25">
      <c r="A266" s="60"/>
      <c r="B266" s="86">
        <f>IF(TRIM(H266)&lt;&gt;"",COUNTA($H$8:H266),"")</f>
        <v>242</v>
      </c>
      <c r="C266" s="61" t="s">
        <v>12</v>
      </c>
      <c r="D266" s="69" t="s">
        <v>500</v>
      </c>
      <c r="E266" s="67" t="s">
        <v>351</v>
      </c>
      <c r="F266" s="67"/>
      <c r="G266" s="63" t="s">
        <v>4</v>
      </c>
      <c r="H266" s="66">
        <v>1</v>
      </c>
      <c r="I266" s="83">
        <v>0</v>
      </c>
      <c r="J266" s="9">
        <f t="shared" si="7"/>
        <v>0</v>
      </c>
      <c r="L266" s="88"/>
    </row>
    <row r="267" spans="1:12" ht="22.5" x14ac:dyDescent="0.25">
      <c r="A267" s="60"/>
      <c r="B267" s="86">
        <f>IF(TRIM(H267)&lt;&gt;"",COUNTA($H$8:H267),"")</f>
        <v>243</v>
      </c>
      <c r="C267" s="61" t="s">
        <v>12</v>
      </c>
      <c r="D267" s="69" t="s">
        <v>501</v>
      </c>
      <c r="E267" s="67" t="s">
        <v>353</v>
      </c>
      <c r="F267" s="67"/>
      <c r="G267" s="63" t="s">
        <v>4</v>
      </c>
      <c r="H267" s="66">
        <v>1</v>
      </c>
      <c r="I267" s="83">
        <v>0</v>
      </c>
      <c r="J267" s="9">
        <f t="shared" si="7"/>
        <v>0</v>
      </c>
      <c r="L267" s="88"/>
    </row>
    <row r="268" spans="1:12" ht="22.5" x14ac:dyDescent="0.25">
      <c r="A268" s="60"/>
      <c r="B268" s="86">
        <f>IF(TRIM(H268)&lt;&gt;"",COUNTA($H$8:H268),"")</f>
        <v>244</v>
      </c>
      <c r="C268" s="61" t="s">
        <v>12</v>
      </c>
      <c r="D268" s="69" t="s">
        <v>502</v>
      </c>
      <c r="E268" s="67" t="s">
        <v>355</v>
      </c>
      <c r="F268" s="67"/>
      <c r="G268" s="63" t="s">
        <v>4</v>
      </c>
      <c r="H268" s="66">
        <v>1</v>
      </c>
      <c r="I268" s="83">
        <v>0</v>
      </c>
      <c r="J268" s="9">
        <f t="shared" si="7"/>
        <v>0</v>
      </c>
      <c r="L268" s="88"/>
    </row>
    <row r="269" spans="1:12" ht="22.5" x14ac:dyDescent="0.25">
      <c r="A269" s="60"/>
      <c r="B269" s="86">
        <f>IF(TRIM(H269)&lt;&gt;"",COUNTA($H$8:H269),"")</f>
        <v>245</v>
      </c>
      <c r="C269" s="61" t="s">
        <v>12</v>
      </c>
      <c r="D269" s="69" t="s">
        <v>503</v>
      </c>
      <c r="E269" s="67" t="s">
        <v>357</v>
      </c>
      <c r="F269" s="67"/>
      <c r="G269" s="63" t="s">
        <v>4</v>
      </c>
      <c r="H269" s="66">
        <v>1</v>
      </c>
      <c r="I269" s="83">
        <v>0</v>
      </c>
      <c r="J269" s="9">
        <f t="shared" si="7"/>
        <v>0</v>
      </c>
      <c r="L269" s="88"/>
    </row>
    <row r="270" spans="1:12" ht="22.5" x14ac:dyDescent="0.25">
      <c r="A270" s="60"/>
      <c r="B270" s="86">
        <f>IF(TRIM(H270)&lt;&gt;"",COUNTA($H$8:H270),"")</f>
        <v>246</v>
      </c>
      <c r="C270" s="61" t="s">
        <v>12</v>
      </c>
      <c r="D270" s="69" t="s">
        <v>504</v>
      </c>
      <c r="E270" s="67" t="s">
        <v>359</v>
      </c>
      <c r="F270" s="67"/>
      <c r="G270" s="63" t="s">
        <v>4</v>
      </c>
      <c r="H270" s="66">
        <v>1</v>
      </c>
      <c r="I270" s="83">
        <v>0</v>
      </c>
      <c r="J270" s="9">
        <f t="shared" si="7"/>
        <v>0</v>
      </c>
      <c r="L270" s="88"/>
    </row>
    <row r="271" spans="1:12" x14ac:dyDescent="0.25">
      <c r="A271" s="60"/>
      <c r="B271" s="86">
        <f>IF(TRIM(H271)&lt;&gt;"",COUNTA($H$8:H271),"")</f>
        <v>247</v>
      </c>
      <c r="C271" s="61" t="s">
        <v>12</v>
      </c>
      <c r="D271" s="69" t="s">
        <v>505</v>
      </c>
      <c r="E271" s="67" t="s">
        <v>361</v>
      </c>
      <c r="F271" s="67"/>
      <c r="G271" s="63" t="s">
        <v>4</v>
      </c>
      <c r="H271" s="66">
        <v>1</v>
      </c>
      <c r="I271" s="83">
        <v>0</v>
      </c>
      <c r="J271" s="9">
        <f t="shared" si="7"/>
        <v>0</v>
      </c>
      <c r="L271" s="88"/>
    </row>
    <row r="272" spans="1:12" x14ac:dyDescent="0.25">
      <c r="A272" s="60"/>
      <c r="B272" s="86">
        <f>IF(TRIM(H272)&lt;&gt;"",COUNTA($H$8:H272),"")</f>
        <v>248</v>
      </c>
      <c r="C272" s="61" t="s">
        <v>12</v>
      </c>
      <c r="D272" s="69" t="s">
        <v>506</v>
      </c>
      <c r="E272" s="67" t="s">
        <v>507</v>
      </c>
      <c r="F272" s="67"/>
      <c r="G272" s="63" t="s">
        <v>4</v>
      </c>
      <c r="H272" s="66">
        <v>1</v>
      </c>
      <c r="I272" s="83">
        <v>0</v>
      </c>
      <c r="J272" s="9">
        <f t="shared" si="7"/>
        <v>0</v>
      </c>
      <c r="L272" s="88"/>
    </row>
    <row r="273" spans="1:12" x14ac:dyDescent="0.25">
      <c r="A273" s="60"/>
      <c r="B273" s="86">
        <f>IF(TRIM(H273)&lt;&gt;"",COUNTA($H$8:H273),"")</f>
        <v>249</v>
      </c>
      <c r="C273" s="61" t="s">
        <v>12</v>
      </c>
      <c r="D273" s="69" t="s">
        <v>508</v>
      </c>
      <c r="E273" s="67" t="s">
        <v>363</v>
      </c>
      <c r="F273" s="67"/>
      <c r="G273" s="63" t="s">
        <v>4</v>
      </c>
      <c r="H273" s="66">
        <v>2</v>
      </c>
      <c r="I273" s="83">
        <v>0</v>
      </c>
      <c r="J273" s="9">
        <f t="shared" si="7"/>
        <v>0</v>
      </c>
      <c r="L273" s="88"/>
    </row>
    <row r="274" spans="1:12" x14ac:dyDescent="0.25">
      <c r="A274" s="60"/>
      <c r="B274" s="86">
        <f>IF(TRIM(H274)&lt;&gt;"",COUNTA($H$8:H274),"")</f>
        <v>250</v>
      </c>
      <c r="C274" s="61" t="s">
        <v>12</v>
      </c>
      <c r="D274" s="69" t="s">
        <v>509</v>
      </c>
      <c r="E274" s="67" t="s">
        <v>365</v>
      </c>
      <c r="F274" s="67"/>
      <c r="G274" s="63" t="s">
        <v>3</v>
      </c>
      <c r="H274" s="66">
        <v>1</v>
      </c>
      <c r="I274" s="83">
        <v>0</v>
      </c>
      <c r="J274" s="9">
        <f t="shared" si="7"/>
        <v>0</v>
      </c>
      <c r="L274" s="88"/>
    </row>
    <row r="275" spans="1:12" ht="22.5" x14ac:dyDescent="0.25">
      <c r="A275" s="60"/>
      <c r="B275" s="86">
        <f>IF(TRIM(H275)&lt;&gt;"",COUNTA($H$8:H275),"")</f>
        <v>251</v>
      </c>
      <c r="C275" s="61" t="s">
        <v>12</v>
      </c>
      <c r="D275" s="69" t="s">
        <v>510</v>
      </c>
      <c r="E275" s="67" t="s">
        <v>367</v>
      </c>
      <c r="F275" s="67"/>
      <c r="G275" s="63" t="s">
        <v>4</v>
      </c>
      <c r="H275" s="66">
        <v>6</v>
      </c>
      <c r="I275" s="83">
        <v>0</v>
      </c>
      <c r="J275" s="9">
        <f t="shared" si="7"/>
        <v>0</v>
      </c>
      <c r="L275" s="88"/>
    </row>
    <row r="276" spans="1:12" ht="22.5" x14ac:dyDescent="0.25">
      <c r="A276" s="60"/>
      <c r="B276" s="86">
        <f>IF(TRIM(H276)&lt;&gt;"",COUNTA($H$8:H276),"")</f>
        <v>252</v>
      </c>
      <c r="C276" s="61" t="s">
        <v>12</v>
      </c>
      <c r="D276" s="69" t="s">
        <v>511</v>
      </c>
      <c r="E276" s="67" t="s">
        <v>369</v>
      </c>
      <c r="F276" s="67"/>
      <c r="G276" s="63" t="s">
        <v>3</v>
      </c>
      <c r="H276" s="66">
        <v>1</v>
      </c>
      <c r="I276" s="83">
        <v>0</v>
      </c>
      <c r="J276" s="9">
        <f t="shared" si="7"/>
        <v>0</v>
      </c>
      <c r="L276" s="88"/>
    </row>
    <row r="277" spans="1:12" ht="22.5" x14ac:dyDescent="0.25">
      <c r="A277" s="60"/>
      <c r="B277" s="86">
        <f>IF(TRIM(H277)&lt;&gt;"",COUNTA($H$8:H277),"")</f>
        <v>253</v>
      </c>
      <c r="C277" s="61" t="s">
        <v>12</v>
      </c>
      <c r="D277" s="69" t="s">
        <v>512</v>
      </c>
      <c r="E277" s="67" t="s">
        <v>371</v>
      </c>
      <c r="F277" s="67"/>
      <c r="G277" s="63" t="s">
        <v>4</v>
      </c>
      <c r="H277" s="66">
        <v>2</v>
      </c>
      <c r="I277" s="83">
        <v>0</v>
      </c>
      <c r="J277" s="9">
        <f t="shared" si="7"/>
        <v>0</v>
      </c>
      <c r="L277" s="88"/>
    </row>
    <row r="278" spans="1:12" ht="22.5" x14ac:dyDescent="0.25">
      <c r="A278" s="60"/>
      <c r="B278" s="86">
        <f>IF(TRIM(H278)&lt;&gt;"",COUNTA($H$8:H278),"")</f>
        <v>254</v>
      </c>
      <c r="C278" s="61" t="s">
        <v>12</v>
      </c>
      <c r="D278" s="69" t="s">
        <v>513</v>
      </c>
      <c r="E278" s="67" t="s">
        <v>373</v>
      </c>
      <c r="F278" s="67" t="s">
        <v>711</v>
      </c>
      <c r="G278" s="63" t="s">
        <v>4</v>
      </c>
      <c r="H278" s="66">
        <v>1</v>
      </c>
      <c r="I278" s="83">
        <v>0</v>
      </c>
      <c r="J278" s="9">
        <f t="shared" si="7"/>
        <v>0</v>
      </c>
      <c r="L278" s="88"/>
    </row>
    <row r="279" spans="1:12" x14ac:dyDescent="0.25">
      <c r="A279" s="56"/>
      <c r="B279" s="85">
        <f>IF(TRIM(H279)&lt;&gt;"",COUNTA($H$8:H279),"")</f>
        <v>255</v>
      </c>
      <c r="C279" s="57" t="s">
        <v>12</v>
      </c>
      <c r="D279" s="26" t="s">
        <v>514</v>
      </c>
      <c r="E279" s="65" t="s">
        <v>375</v>
      </c>
      <c r="F279" s="65"/>
      <c r="G279" s="1" t="s">
        <v>3</v>
      </c>
      <c r="H279" s="66">
        <v>1</v>
      </c>
      <c r="I279" s="83">
        <v>0</v>
      </c>
      <c r="J279" s="9">
        <f t="shared" si="7"/>
        <v>0</v>
      </c>
      <c r="L279" s="88"/>
    </row>
    <row r="280" spans="1:12" x14ac:dyDescent="0.25">
      <c r="A280" s="56"/>
      <c r="B280" s="85" t="str">
        <f>IF(TRIM(H280)&lt;&gt;"",COUNTA($H$8:H280),"")</f>
        <v/>
      </c>
      <c r="C280" s="57" t="s">
        <v>12</v>
      </c>
      <c r="D280" s="26" t="s">
        <v>515</v>
      </c>
      <c r="E280" s="65" t="s">
        <v>377</v>
      </c>
      <c r="F280" s="65" t="s">
        <v>378</v>
      </c>
      <c r="G280" s="1"/>
      <c r="H280" s="77" t="s">
        <v>6</v>
      </c>
      <c r="I280" s="12"/>
      <c r="J280" s="9" t="str">
        <f t="shared" si="7"/>
        <v/>
      </c>
      <c r="L280" s="88"/>
    </row>
    <row r="281" spans="1:12" x14ac:dyDescent="0.25">
      <c r="A281" s="56"/>
      <c r="B281" s="85">
        <f>IF(TRIM(H281)&lt;&gt;"",COUNTA($H$8:H281),"")</f>
        <v>257</v>
      </c>
      <c r="C281" s="57" t="s">
        <v>12</v>
      </c>
      <c r="D281" s="26" t="s">
        <v>516</v>
      </c>
      <c r="E281" s="65" t="s">
        <v>380</v>
      </c>
      <c r="F281" s="65"/>
      <c r="G281" s="1" t="s">
        <v>4</v>
      </c>
      <c r="H281" s="66">
        <v>2</v>
      </c>
      <c r="I281" s="83">
        <v>0</v>
      </c>
      <c r="J281" s="9">
        <f t="shared" si="7"/>
        <v>0</v>
      </c>
      <c r="L281" s="88"/>
    </row>
    <row r="282" spans="1:12" x14ac:dyDescent="0.25">
      <c r="A282" s="56"/>
      <c r="B282" s="85">
        <f>IF(TRIM(H282)&lt;&gt;"",COUNTA($H$8:H282),"")</f>
        <v>258</v>
      </c>
      <c r="C282" s="57" t="s">
        <v>12</v>
      </c>
      <c r="D282" s="26" t="s">
        <v>517</v>
      </c>
      <c r="E282" s="65" t="s">
        <v>382</v>
      </c>
      <c r="F282" s="65"/>
      <c r="G282" s="1" t="s">
        <v>3</v>
      </c>
      <c r="H282" s="66">
        <v>1</v>
      </c>
      <c r="I282" s="83">
        <v>0</v>
      </c>
      <c r="J282" s="9">
        <f t="shared" si="7"/>
        <v>0</v>
      </c>
      <c r="L282" s="88"/>
    </row>
    <row r="283" spans="1:12" ht="56.25" x14ac:dyDescent="0.25">
      <c r="A283" s="56"/>
      <c r="B283" s="85">
        <f>IF(TRIM(H283)&lt;&gt;"",COUNTA($H$8:H283),"")</f>
        <v>259</v>
      </c>
      <c r="C283" s="57" t="s">
        <v>12</v>
      </c>
      <c r="D283" s="26" t="s">
        <v>518</v>
      </c>
      <c r="E283" s="65" t="s">
        <v>519</v>
      </c>
      <c r="F283" s="65"/>
      <c r="G283" s="1" t="s">
        <v>3</v>
      </c>
      <c r="H283" s="66">
        <v>1</v>
      </c>
      <c r="I283" s="83">
        <v>0</v>
      </c>
      <c r="J283" s="9">
        <f t="shared" si="7"/>
        <v>0</v>
      </c>
      <c r="L283" s="88"/>
    </row>
    <row r="284" spans="1:12" x14ac:dyDescent="0.25">
      <c r="A284" s="56"/>
      <c r="B284" s="85">
        <f>IF(TRIM(H284)&lt;&gt;"",COUNTA($H$8:H284),"")</f>
        <v>260</v>
      </c>
      <c r="C284" s="57" t="s">
        <v>12</v>
      </c>
      <c r="D284" s="26" t="s">
        <v>520</v>
      </c>
      <c r="E284" s="65" t="s">
        <v>386</v>
      </c>
      <c r="F284" s="65"/>
      <c r="G284" s="1" t="s">
        <v>3</v>
      </c>
      <c r="H284" s="66">
        <v>1</v>
      </c>
      <c r="I284" s="83">
        <v>0</v>
      </c>
      <c r="J284" s="9">
        <f t="shared" si="7"/>
        <v>0</v>
      </c>
      <c r="L284" s="88"/>
    </row>
    <row r="285" spans="1:12" ht="22.5" x14ac:dyDescent="0.25">
      <c r="A285" s="56"/>
      <c r="B285" s="85">
        <f>IF(TRIM(H285)&lt;&gt;"",COUNTA($H$8:H285),"")</f>
        <v>261</v>
      </c>
      <c r="C285" s="57" t="s">
        <v>12</v>
      </c>
      <c r="D285" s="26" t="s">
        <v>521</v>
      </c>
      <c r="E285" s="65" t="s">
        <v>388</v>
      </c>
      <c r="F285" s="65"/>
      <c r="G285" s="1" t="s">
        <v>4</v>
      </c>
      <c r="H285" s="66">
        <v>1</v>
      </c>
      <c r="I285" s="83">
        <v>0</v>
      </c>
      <c r="J285" s="9">
        <f t="shared" si="7"/>
        <v>0</v>
      </c>
      <c r="L285" s="88"/>
    </row>
    <row r="286" spans="1:12" x14ac:dyDescent="0.25">
      <c r="A286" s="56"/>
      <c r="B286" s="85">
        <f>IF(TRIM(H286)&lt;&gt;"",COUNTA($H$8:H286),"")</f>
        <v>262</v>
      </c>
      <c r="C286" s="57" t="s">
        <v>12</v>
      </c>
      <c r="D286" s="26" t="s">
        <v>522</v>
      </c>
      <c r="E286" s="65" t="s">
        <v>390</v>
      </c>
      <c r="F286" s="65"/>
      <c r="G286" s="1" t="s">
        <v>4</v>
      </c>
      <c r="H286" s="66">
        <v>3</v>
      </c>
      <c r="I286" s="83">
        <v>0</v>
      </c>
      <c r="J286" s="9">
        <f t="shared" si="7"/>
        <v>0</v>
      </c>
      <c r="L286" s="88"/>
    </row>
    <row r="287" spans="1:12" x14ac:dyDescent="0.25">
      <c r="A287" s="56"/>
      <c r="B287" s="85">
        <f>IF(TRIM(H287)&lt;&gt;"",COUNTA($H$8:H287),"")</f>
        <v>263</v>
      </c>
      <c r="C287" s="57" t="s">
        <v>12</v>
      </c>
      <c r="D287" s="26" t="s">
        <v>523</v>
      </c>
      <c r="E287" s="65" t="s">
        <v>392</v>
      </c>
      <c r="F287" s="65"/>
      <c r="G287" s="1" t="s">
        <v>3</v>
      </c>
      <c r="H287" s="66">
        <v>1</v>
      </c>
      <c r="I287" s="83">
        <v>0</v>
      </c>
      <c r="J287" s="9">
        <f t="shared" si="7"/>
        <v>0</v>
      </c>
      <c r="L287" s="88"/>
    </row>
    <row r="288" spans="1:12" x14ac:dyDescent="0.25">
      <c r="A288" s="56"/>
      <c r="B288" s="85">
        <f>IF(TRIM(H288)&lt;&gt;"",COUNTA($H$8:H288),"")</f>
        <v>264</v>
      </c>
      <c r="C288" s="57" t="s">
        <v>12</v>
      </c>
      <c r="D288" s="26" t="s">
        <v>524</v>
      </c>
      <c r="E288" s="65" t="s">
        <v>394</v>
      </c>
      <c r="F288" s="65"/>
      <c r="G288" s="1" t="s">
        <v>3</v>
      </c>
      <c r="H288" s="66">
        <v>3</v>
      </c>
      <c r="I288" s="83">
        <v>0</v>
      </c>
      <c r="J288" s="9">
        <f t="shared" si="7"/>
        <v>0</v>
      </c>
      <c r="L288" s="88"/>
    </row>
    <row r="289" spans="1:12" ht="22.5" x14ac:dyDescent="0.25">
      <c r="A289" s="56"/>
      <c r="B289" s="85">
        <f>IF(TRIM(H289)&lt;&gt;"",COUNTA($H$8:H289),"")</f>
        <v>265</v>
      </c>
      <c r="C289" s="57" t="s">
        <v>12</v>
      </c>
      <c r="D289" s="26" t="s">
        <v>525</v>
      </c>
      <c r="E289" s="65" t="s">
        <v>526</v>
      </c>
      <c r="F289" s="65"/>
      <c r="G289" s="1" t="s">
        <v>3</v>
      </c>
      <c r="H289" s="66">
        <v>1</v>
      </c>
      <c r="I289" s="83">
        <v>0</v>
      </c>
      <c r="J289" s="9">
        <f t="shared" si="7"/>
        <v>0</v>
      </c>
      <c r="L289" s="88"/>
    </row>
    <row r="290" spans="1:12" ht="22.5" x14ac:dyDescent="0.25">
      <c r="A290" s="56"/>
      <c r="B290" s="85">
        <f>IF(TRIM(H290)&lt;&gt;"",COUNTA($H$8:H290),"")</f>
        <v>266</v>
      </c>
      <c r="C290" s="57" t="s">
        <v>12</v>
      </c>
      <c r="D290" s="26" t="s">
        <v>527</v>
      </c>
      <c r="E290" s="65" t="s">
        <v>528</v>
      </c>
      <c r="F290" s="65"/>
      <c r="G290" s="1" t="s">
        <v>3</v>
      </c>
      <c r="H290" s="66">
        <v>1</v>
      </c>
      <c r="I290" s="83">
        <v>0</v>
      </c>
      <c r="J290" s="9">
        <f t="shared" si="7"/>
        <v>0</v>
      </c>
      <c r="L290" s="88"/>
    </row>
    <row r="291" spans="1:12" x14ac:dyDescent="0.25">
      <c r="A291" s="56"/>
      <c r="B291" s="85">
        <f>IF(TRIM(H291)&lt;&gt;"",COUNTA($H$8:H291),"")</f>
        <v>267</v>
      </c>
      <c r="C291" s="57" t="s">
        <v>12</v>
      </c>
      <c r="D291" s="26" t="s">
        <v>529</v>
      </c>
      <c r="E291" s="65" t="s">
        <v>400</v>
      </c>
      <c r="F291" s="65"/>
      <c r="G291" s="1" t="s">
        <v>3</v>
      </c>
      <c r="H291" s="66">
        <v>1</v>
      </c>
      <c r="I291" s="83">
        <v>0</v>
      </c>
      <c r="J291" s="9">
        <f t="shared" si="7"/>
        <v>0</v>
      </c>
      <c r="L291" s="88"/>
    </row>
    <row r="292" spans="1:12" ht="22.5" x14ac:dyDescent="0.25">
      <c r="A292" s="56"/>
      <c r="B292" s="85">
        <f>IF(TRIM(H292)&lt;&gt;"",COUNTA($H$8:H292),"")</f>
        <v>268</v>
      </c>
      <c r="C292" s="57" t="s">
        <v>12</v>
      </c>
      <c r="D292" s="26" t="s">
        <v>530</v>
      </c>
      <c r="E292" s="65" t="s">
        <v>402</v>
      </c>
      <c r="F292" s="65"/>
      <c r="G292" s="1" t="s">
        <v>3</v>
      </c>
      <c r="H292" s="66">
        <v>1</v>
      </c>
      <c r="I292" s="83">
        <v>0</v>
      </c>
      <c r="J292" s="9">
        <f t="shared" si="7"/>
        <v>0</v>
      </c>
      <c r="L292" s="88"/>
    </row>
    <row r="293" spans="1:12" ht="33.75" x14ac:dyDescent="0.25">
      <c r="A293" s="56"/>
      <c r="B293" s="85">
        <f>IF(TRIM(H293)&lt;&gt;"",COUNTA($H$8:H293),"")</f>
        <v>269</v>
      </c>
      <c r="C293" s="57" t="s">
        <v>12</v>
      </c>
      <c r="D293" s="26" t="s">
        <v>531</v>
      </c>
      <c r="E293" s="65" t="s">
        <v>532</v>
      </c>
      <c r="F293" s="65"/>
      <c r="G293" s="1" t="s">
        <v>4</v>
      </c>
      <c r="H293" s="66">
        <v>4</v>
      </c>
      <c r="I293" s="83">
        <v>0</v>
      </c>
      <c r="J293" s="9">
        <f t="shared" si="7"/>
        <v>0</v>
      </c>
      <c r="L293" s="88"/>
    </row>
    <row r="294" spans="1:12" x14ac:dyDescent="0.25">
      <c r="A294" s="56"/>
      <c r="B294" s="85">
        <f>IF(TRIM(H294)&lt;&gt;"",COUNTA($H$8:H294),"")</f>
        <v>270</v>
      </c>
      <c r="C294" s="57" t="s">
        <v>12</v>
      </c>
      <c r="D294" s="26" t="s">
        <v>533</v>
      </c>
      <c r="E294" s="65" t="s">
        <v>406</v>
      </c>
      <c r="F294" s="65"/>
      <c r="G294" s="1" t="s">
        <v>3</v>
      </c>
      <c r="H294" s="66">
        <v>1</v>
      </c>
      <c r="I294" s="83">
        <v>0</v>
      </c>
      <c r="J294" s="9">
        <f t="shared" si="7"/>
        <v>0</v>
      </c>
      <c r="L294" s="88"/>
    </row>
    <row r="295" spans="1:12" ht="22.5" x14ac:dyDescent="0.25">
      <c r="A295" s="56"/>
      <c r="B295" s="85">
        <f>IF(TRIM(H295)&lt;&gt;"",COUNTA($H$8:H295),"")</f>
        <v>271</v>
      </c>
      <c r="C295" s="57" t="s">
        <v>12</v>
      </c>
      <c r="D295" s="26" t="s">
        <v>534</v>
      </c>
      <c r="E295" s="65" t="s">
        <v>408</v>
      </c>
      <c r="F295" s="65"/>
      <c r="G295" s="1" t="s">
        <v>4</v>
      </c>
      <c r="H295" s="66">
        <v>1</v>
      </c>
      <c r="I295" s="83">
        <v>0</v>
      </c>
      <c r="J295" s="9">
        <f t="shared" si="7"/>
        <v>0</v>
      </c>
      <c r="L295" s="88"/>
    </row>
    <row r="296" spans="1:12" x14ac:dyDescent="0.25">
      <c r="A296" s="56"/>
      <c r="B296" s="85">
        <f>IF(TRIM(H296)&lt;&gt;"",COUNTA($H$8:H296),"")</f>
        <v>272</v>
      </c>
      <c r="C296" s="57" t="s">
        <v>12</v>
      </c>
      <c r="D296" s="26" t="s">
        <v>535</v>
      </c>
      <c r="E296" s="65" t="s">
        <v>410</v>
      </c>
      <c r="F296" s="65"/>
      <c r="G296" s="1" t="s">
        <v>3</v>
      </c>
      <c r="H296" s="66">
        <v>2</v>
      </c>
      <c r="I296" s="83">
        <v>0</v>
      </c>
      <c r="J296" s="9">
        <f t="shared" ref="J296:J338" si="8">IF(ISNUMBER(H296),ROUND(H296*I296,2),"")</f>
        <v>0</v>
      </c>
      <c r="L296" s="88"/>
    </row>
    <row r="297" spans="1:12" x14ac:dyDescent="0.25">
      <c r="A297" s="56"/>
      <c r="B297" s="85">
        <f>IF(TRIM(H297)&lt;&gt;"",COUNTA($H$8:H297),"")</f>
        <v>273</v>
      </c>
      <c r="C297" s="57" t="s">
        <v>12</v>
      </c>
      <c r="D297" s="26" t="s">
        <v>536</v>
      </c>
      <c r="E297" s="65" t="s">
        <v>412</v>
      </c>
      <c r="F297" s="65"/>
      <c r="G297" s="1" t="s">
        <v>3</v>
      </c>
      <c r="H297" s="66">
        <v>2</v>
      </c>
      <c r="I297" s="83">
        <v>0</v>
      </c>
      <c r="J297" s="9">
        <f t="shared" si="8"/>
        <v>0</v>
      </c>
      <c r="L297" s="88"/>
    </row>
    <row r="298" spans="1:12" x14ac:dyDescent="0.25">
      <c r="A298" s="56"/>
      <c r="B298" s="85">
        <f>IF(TRIM(H298)&lt;&gt;"",COUNTA($H$8:H298),"")</f>
        <v>274</v>
      </c>
      <c r="C298" s="57" t="s">
        <v>12</v>
      </c>
      <c r="D298" s="26" t="s">
        <v>537</v>
      </c>
      <c r="E298" s="65" t="s">
        <v>414</v>
      </c>
      <c r="F298" s="65"/>
      <c r="G298" s="1" t="s">
        <v>3</v>
      </c>
      <c r="H298" s="66">
        <v>1</v>
      </c>
      <c r="I298" s="83">
        <v>0</v>
      </c>
      <c r="J298" s="9">
        <f t="shared" si="8"/>
        <v>0</v>
      </c>
      <c r="L298" s="88"/>
    </row>
    <row r="299" spans="1:12" x14ac:dyDescent="0.25">
      <c r="A299" s="56"/>
      <c r="B299" s="85">
        <f>IF(TRIM(H299)&lt;&gt;"",COUNTA($H$8:H299),"")</f>
        <v>275</v>
      </c>
      <c r="C299" s="57" t="s">
        <v>12</v>
      </c>
      <c r="D299" s="26" t="s">
        <v>538</v>
      </c>
      <c r="E299" s="65" t="s">
        <v>416</v>
      </c>
      <c r="F299" s="65"/>
      <c r="G299" s="1" t="s">
        <v>3</v>
      </c>
      <c r="H299" s="66">
        <v>2</v>
      </c>
      <c r="I299" s="83">
        <v>0</v>
      </c>
      <c r="J299" s="9">
        <f t="shared" si="8"/>
        <v>0</v>
      </c>
      <c r="L299" s="88"/>
    </row>
    <row r="300" spans="1:12" x14ac:dyDescent="0.25">
      <c r="A300" s="49">
        <v>3</v>
      </c>
      <c r="B300" s="49" t="str">
        <f>IF(TRIM(H300)&lt;&gt;"",COUNTA($H$8:H300),"")</f>
        <v/>
      </c>
      <c r="C300" s="50" t="s">
        <v>12</v>
      </c>
      <c r="D300" s="51" t="s">
        <v>483</v>
      </c>
      <c r="E300" s="52" t="s">
        <v>9</v>
      </c>
      <c r="F300" s="52"/>
      <c r="G300" s="53"/>
      <c r="H300" s="54" t="s">
        <v>6</v>
      </c>
      <c r="I300" s="55"/>
      <c r="J300" s="21">
        <f>SUM(J301:J316)</f>
        <v>0</v>
      </c>
      <c r="L300" s="88"/>
    </row>
    <row r="301" spans="1:12" ht="33.75" x14ac:dyDescent="0.25">
      <c r="A301" s="60"/>
      <c r="B301" s="86">
        <f>IF(TRIM(H301)&lt;&gt;"",COUNTA($H$8:H301),"")</f>
        <v>277</v>
      </c>
      <c r="C301" s="61" t="s">
        <v>12</v>
      </c>
      <c r="D301" s="69" t="s">
        <v>539</v>
      </c>
      <c r="E301" s="67" t="s">
        <v>418</v>
      </c>
      <c r="F301" s="62"/>
      <c r="G301" s="63" t="s">
        <v>3</v>
      </c>
      <c r="H301" s="59">
        <v>1</v>
      </c>
      <c r="I301" s="82">
        <v>0</v>
      </c>
      <c r="J301" s="9">
        <f t="shared" si="8"/>
        <v>0</v>
      </c>
      <c r="L301" s="88"/>
    </row>
    <row r="302" spans="1:12" x14ac:dyDescent="0.25">
      <c r="A302" s="60"/>
      <c r="B302" s="86">
        <f>IF(TRIM(H302)&lt;&gt;"",COUNTA($H$8:H302),"")</f>
        <v>278</v>
      </c>
      <c r="C302" s="61" t="s">
        <v>12</v>
      </c>
      <c r="D302" s="69" t="s">
        <v>540</v>
      </c>
      <c r="E302" s="67" t="s">
        <v>420</v>
      </c>
      <c r="F302" s="67"/>
      <c r="G302" s="63" t="s">
        <v>3</v>
      </c>
      <c r="H302" s="66">
        <v>1</v>
      </c>
      <c r="I302" s="83">
        <v>0</v>
      </c>
      <c r="J302" s="9">
        <f t="shared" si="8"/>
        <v>0</v>
      </c>
      <c r="L302" s="88"/>
    </row>
    <row r="303" spans="1:12" ht="45" x14ac:dyDescent="0.25">
      <c r="A303" s="60"/>
      <c r="B303" s="86">
        <f>IF(TRIM(H303)&lt;&gt;"",COUNTA($H$8:H303),"")</f>
        <v>279</v>
      </c>
      <c r="C303" s="61" t="s">
        <v>12</v>
      </c>
      <c r="D303" s="69" t="s">
        <v>541</v>
      </c>
      <c r="E303" s="67" t="s">
        <v>542</v>
      </c>
      <c r="F303" s="67"/>
      <c r="G303" s="63" t="s">
        <v>3</v>
      </c>
      <c r="H303" s="66">
        <v>1</v>
      </c>
      <c r="I303" s="83">
        <v>0</v>
      </c>
      <c r="J303" s="9">
        <f t="shared" si="8"/>
        <v>0</v>
      </c>
      <c r="L303" s="88"/>
    </row>
    <row r="304" spans="1:12" ht="22.5" x14ac:dyDescent="0.25">
      <c r="A304" s="56"/>
      <c r="B304" s="85">
        <f>IF(TRIM(H304)&lt;&gt;"",COUNTA($H$8:H304),"")</f>
        <v>280</v>
      </c>
      <c r="C304" s="57" t="s">
        <v>12</v>
      </c>
      <c r="D304" s="26" t="s">
        <v>543</v>
      </c>
      <c r="E304" s="65" t="s">
        <v>544</v>
      </c>
      <c r="F304" s="65"/>
      <c r="G304" s="1" t="s">
        <v>3</v>
      </c>
      <c r="H304" s="66">
        <v>9</v>
      </c>
      <c r="I304" s="83">
        <v>0</v>
      </c>
      <c r="J304" s="9">
        <f t="shared" si="8"/>
        <v>0</v>
      </c>
      <c r="L304" s="88"/>
    </row>
    <row r="305" spans="1:12" x14ac:dyDescent="0.25">
      <c r="A305" s="60"/>
      <c r="B305" s="86">
        <f>IF(TRIM(H305)&lt;&gt;"",COUNTA($H$8:H305),"")</f>
        <v>281</v>
      </c>
      <c r="C305" s="61" t="s">
        <v>12</v>
      </c>
      <c r="D305" s="69" t="s">
        <v>545</v>
      </c>
      <c r="E305" s="67" t="s">
        <v>424</v>
      </c>
      <c r="F305" s="67" t="s">
        <v>712</v>
      </c>
      <c r="G305" s="63" t="s">
        <v>4</v>
      </c>
      <c r="H305" s="66">
        <v>1</v>
      </c>
      <c r="I305" s="83">
        <v>0</v>
      </c>
      <c r="J305" s="9">
        <f t="shared" si="8"/>
        <v>0</v>
      </c>
      <c r="L305" s="88"/>
    </row>
    <row r="306" spans="1:12" ht="33.75" x14ac:dyDescent="0.25">
      <c r="A306" s="60"/>
      <c r="B306" s="86">
        <f>IF(TRIM(H306)&lt;&gt;"",COUNTA($H$8:H306),"")</f>
        <v>282</v>
      </c>
      <c r="C306" s="61" t="s">
        <v>12</v>
      </c>
      <c r="D306" s="69" t="s">
        <v>546</v>
      </c>
      <c r="E306" s="67" t="s">
        <v>547</v>
      </c>
      <c r="F306" s="62" t="s">
        <v>696</v>
      </c>
      <c r="G306" s="63" t="s">
        <v>3</v>
      </c>
      <c r="H306" s="66">
        <v>1</v>
      </c>
      <c r="I306" s="83">
        <v>0</v>
      </c>
      <c r="J306" s="9">
        <f t="shared" si="8"/>
        <v>0</v>
      </c>
      <c r="L306" s="88"/>
    </row>
    <row r="307" spans="1:12" ht="33.75" x14ac:dyDescent="0.25">
      <c r="A307" s="60"/>
      <c r="B307" s="86">
        <f>IF(TRIM(H307)&lt;&gt;"",COUNTA($H$8:H307),"")</f>
        <v>283</v>
      </c>
      <c r="C307" s="61" t="s">
        <v>12</v>
      </c>
      <c r="D307" s="69" t="s">
        <v>548</v>
      </c>
      <c r="E307" s="67" t="s">
        <v>549</v>
      </c>
      <c r="F307" s="62" t="s">
        <v>696</v>
      </c>
      <c r="G307" s="63" t="s">
        <v>3</v>
      </c>
      <c r="H307" s="66">
        <v>1</v>
      </c>
      <c r="I307" s="83">
        <v>0</v>
      </c>
      <c r="J307" s="9">
        <f t="shared" si="8"/>
        <v>0</v>
      </c>
      <c r="L307" s="88"/>
    </row>
    <row r="308" spans="1:12" ht="33.75" x14ac:dyDescent="0.25">
      <c r="A308" s="60"/>
      <c r="B308" s="86">
        <f>IF(TRIM(H308)&lt;&gt;"",COUNTA($H$8:H308),"")</f>
        <v>284</v>
      </c>
      <c r="C308" s="61" t="s">
        <v>12</v>
      </c>
      <c r="D308" s="69" t="s">
        <v>550</v>
      </c>
      <c r="E308" s="67" t="s">
        <v>426</v>
      </c>
      <c r="F308" s="62" t="s">
        <v>696</v>
      </c>
      <c r="G308" s="63" t="s">
        <v>4</v>
      </c>
      <c r="H308" s="66">
        <v>1</v>
      </c>
      <c r="I308" s="83">
        <v>0</v>
      </c>
      <c r="J308" s="9">
        <f t="shared" si="8"/>
        <v>0</v>
      </c>
      <c r="L308" s="88"/>
    </row>
    <row r="309" spans="1:12" x14ac:dyDescent="0.25">
      <c r="A309" s="56"/>
      <c r="B309" s="85">
        <f>IF(TRIM(H309)&lt;&gt;"",COUNTA($H$8:H309),"")</f>
        <v>285</v>
      </c>
      <c r="C309" s="57" t="s">
        <v>12</v>
      </c>
      <c r="D309" s="26" t="s">
        <v>551</v>
      </c>
      <c r="E309" s="65" t="s">
        <v>427</v>
      </c>
      <c r="F309" s="65"/>
      <c r="G309" s="1" t="s">
        <v>3</v>
      </c>
      <c r="H309" s="66">
        <v>4</v>
      </c>
      <c r="I309" s="83">
        <v>0</v>
      </c>
      <c r="J309" s="9">
        <f t="shared" si="8"/>
        <v>0</v>
      </c>
      <c r="L309" s="88"/>
    </row>
    <row r="310" spans="1:12" x14ac:dyDescent="0.25">
      <c r="A310" s="56"/>
      <c r="B310" s="85">
        <f>IF(TRIM(H310)&lt;&gt;"",COUNTA($H$8:H310),"")</f>
        <v>286</v>
      </c>
      <c r="C310" s="57" t="s">
        <v>12</v>
      </c>
      <c r="D310" s="26" t="s">
        <v>552</v>
      </c>
      <c r="E310" s="65" t="s">
        <v>429</v>
      </c>
      <c r="F310" s="65"/>
      <c r="G310" s="1" t="s">
        <v>3</v>
      </c>
      <c r="H310" s="66">
        <v>3</v>
      </c>
      <c r="I310" s="83">
        <v>0</v>
      </c>
      <c r="J310" s="9">
        <f t="shared" si="8"/>
        <v>0</v>
      </c>
      <c r="L310" s="88"/>
    </row>
    <row r="311" spans="1:12" x14ac:dyDescent="0.25">
      <c r="A311" s="56"/>
      <c r="B311" s="85">
        <f>IF(TRIM(H311)&lt;&gt;"",COUNTA($H$8:H311),"")</f>
        <v>287</v>
      </c>
      <c r="C311" s="57" t="s">
        <v>12</v>
      </c>
      <c r="D311" s="26" t="s">
        <v>553</v>
      </c>
      <c r="E311" s="65" t="s">
        <v>431</v>
      </c>
      <c r="F311" s="65"/>
      <c r="G311" s="1" t="s">
        <v>3</v>
      </c>
      <c r="H311" s="66">
        <v>3</v>
      </c>
      <c r="I311" s="83">
        <v>0</v>
      </c>
      <c r="J311" s="9">
        <f t="shared" si="8"/>
        <v>0</v>
      </c>
      <c r="L311" s="88"/>
    </row>
    <row r="312" spans="1:12" ht="33.75" x14ac:dyDescent="0.25">
      <c r="A312" s="56"/>
      <c r="B312" s="85">
        <f>IF(TRIM(H312)&lt;&gt;"",COUNTA($H$8:H312),"")</f>
        <v>288</v>
      </c>
      <c r="C312" s="57" t="s">
        <v>12</v>
      </c>
      <c r="D312" s="26" t="s">
        <v>554</v>
      </c>
      <c r="E312" s="65" t="s">
        <v>432</v>
      </c>
      <c r="F312" s="58" t="s">
        <v>696</v>
      </c>
      <c r="G312" s="1" t="s">
        <v>4</v>
      </c>
      <c r="H312" s="66">
        <v>1</v>
      </c>
      <c r="I312" s="83">
        <v>0</v>
      </c>
      <c r="J312" s="9">
        <f t="shared" si="8"/>
        <v>0</v>
      </c>
      <c r="L312" s="88"/>
    </row>
    <row r="313" spans="1:12" ht="45" x14ac:dyDescent="0.25">
      <c r="A313" s="56"/>
      <c r="B313" s="85">
        <f>IF(TRIM(H313)&lt;&gt;"",COUNTA($H$8:H313),"")</f>
        <v>289</v>
      </c>
      <c r="C313" s="57" t="s">
        <v>12</v>
      </c>
      <c r="D313" s="26" t="s">
        <v>555</v>
      </c>
      <c r="E313" s="65" t="s">
        <v>556</v>
      </c>
      <c r="F313" s="65"/>
      <c r="G313" s="1" t="s">
        <v>4</v>
      </c>
      <c r="H313" s="66">
        <v>6</v>
      </c>
      <c r="I313" s="83">
        <v>0</v>
      </c>
      <c r="J313" s="9">
        <f t="shared" si="8"/>
        <v>0</v>
      </c>
      <c r="L313" s="88"/>
    </row>
    <row r="314" spans="1:12" ht="56.25" x14ac:dyDescent="0.25">
      <c r="A314" s="56"/>
      <c r="B314" s="85">
        <f>IF(TRIM(H314)&lt;&gt;"",COUNTA($H$8:H314),"")</f>
        <v>290</v>
      </c>
      <c r="C314" s="57" t="s">
        <v>12</v>
      </c>
      <c r="D314" s="26" t="s">
        <v>557</v>
      </c>
      <c r="E314" s="65" t="s">
        <v>558</v>
      </c>
      <c r="F314" s="65"/>
      <c r="G314" s="1" t="s">
        <v>4</v>
      </c>
      <c r="H314" s="66">
        <v>4</v>
      </c>
      <c r="I314" s="83">
        <v>0</v>
      </c>
      <c r="J314" s="9">
        <f t="shared" si="8"/>
        <v>0</v>
      </c>
      <c r="L314" s="88"/>
    </row>
    <row r="315" spans="1:12" ht="33.75" x14ac:dyDescent="0.25">
      <c r="A315" s="56"/>
      <c r="B315" s="85">
        <f>IF(TRIM(H315)&lt;&gt;"",COUNTA($H$8:H315),"")</f>
        <v>291</v>
      </c>
      <c r="C315" s="57" t="s">
        <v>12</v>
      </c>
      <c r="D315" s="26" t="s">
        <v>559</v>
      </c>
      <c r="E315" s="65" t="s">
        <v>560</v>
      </c>
      <c r="F315" s="65" t="s">
        <v>439</v>
      </c>
      <c r="G315" s="1" t="s">
        <v>3</v>
      </c>
      <c r="H315" s="66">
        <v>1</v>
      </c>
      <c r="I315" s="83">
        <v>0</v>
      </c>
      <c r="J315" s="9">
        <f t="shared" si="8"/>
        <v>0</v>
      </c>
      <c r="L315" s="88"/>
    </row>
    <row r="316" spans="1:12" x14ac:dyDescent="0.25">
      <c r="A316" s="56"/>
      <c r="B316" s="85">
        <f>IF(TRIM(H316)&lt;&gt;"",COUNTA($H$8:H316),"")</f>
        <v>292</v>
      </c>
      <c r="C316" s="57" t="s">
        <v>12</v>
      </c>
      <c r="D316" s="26" t="s">
        <v>561</v>
      </c>
      <c r="E316" s="65" t="s">
        <v>208</v>
      </c>
      <c r="F316" s="65"/>
      <c r="G316" s="1" t="s">
        <v>4</v>
      </c>
      <c r="H316" s="66">
        <v>4</v>
      </c>
      <c r="I316" s="83">
        <v>0</v>
      </c>
      <c r="J316" s="9">
        <f t="shared" si="8"/>
        <v>0</v>
      </c>
      <c r="L316" s="88"/>
    </row>
    <row r="317" spans="1:12" x14ac:dyDescent="0.25">
      <c r="A317" s="49">
        <v>3</v>
      </c>
      <c r="B317" s="49" t="str">
        <f>IF(TRIM(H317)&lt;&gt;"",COUNTA($H$8:H317),"")</f>
        <v/>
      </c>
      <c r="C317" s="50" t="s">
        <v>12</v>
      </c>
      <c r="D317" s="51" t="s">
        <v>484</v>
      </c>
      <c r="E317" s="52" t="s">
        <v>320</v>
      </c>
      <c r="F317" s="52"/>
      <c r="G317" s="53"/>
      <c r="H317" s="54" t="s">
        <v>6</v>
      </c>
      <c r="I317" s="55"/>
      <c r="J317" s="21"/>
      <c r="L317" s="88"/>
    </row>
    <row r="318" spans="1:12" ht="22.5" x14ac:dyDescent="0.25">
      <c r="A318" s="56"/>
      <c r="B318" s="85" t="str">
        <f>IF(TRIM(H318)&lt;&gt;"",COUNTA($H$8:H318),"")</f>
        <v/>
      </c>
      <c r="C318" s="57" t="s">
        <v>12</v>
      </c>
      <c r="D318" s="26" t="s">
        <v>562</v>
      </c>
      <c r="E318" s="65" t="s">
        <v>442</v>
      </c>
      <c r="F318" s="58" t="s">
        <v>443</v>
      </c>
      <c r="G318" s="1"/>
      <c r="H318" s="59"/>
      <c r="I318" s="10"/>
      <c r="J318" s="9"/>
      <c r="L318" s="88"/>
    </row>
    <row r="319" spans="1:12" x14ac:dyDescent="0.25">
      <c r="A319" s="49">
        <v>3</v>
      </c>
      <c r="B319" s="49" t="str">
        <f>IF(TRIM(H319)&lt;&gt;"",COUNTA($H$8:H319),"")</f>
        <v/>
      </c>
      <c r="C319" s="50" t="s">
        <v>12</v>
      </c>
      <c r="D319" s="51" t="s">
        <v>485</v>
      </c>
      <c r="E319" s="52" t="s">
        <v>322</v>
      </c>
      <c r="F319" s="52"/>
      <c r="G319" s="53"/>
      <c r="H319" s="54" t="s">
        <v>6</v>
      </c>
      <c r="I319" s="55"/>
      <c r="J319" s="21">
        <f>SUM(J320:J335)</f>
        <v>0</v>
      </c>
      <c r="L319" s="88"/>
    </row>
    <row r="320" spans="1:12" x14ac:dyDescent="0.25">
      <c r="A320" s="56"/>
      <c r="B320" s="85">
        <f>IF(TRIM(H320)&lt;&gt;"",COUNTA($H$8:H320),"")</f>
        <v>295</v>
      </c>
      <c r="C320" s="57" t="s">
        <v>12</v>
      </c>
      <c r="D320" s="26" t="s">
        <v>563</v>
      </c>
      <c r="E320" s="65" t="s">
        <v>445</v>
      </c>
      <c r="F320" s="58"/>
      <c r="G320" s="1" t="s">
        <v>7</v>
      </c>
      <c r="H320" s="59">
        <v>170</v>
      </c>
      <c r="I320" s="82">
        <v>0</v>
      </c>
      <c r="J320" s="9">
        <f t="shared" si="8"/>
        <v>0</v>
      </c>
      <c r="L320" s="88"/>
    </row>
    <row r="321" spans="1:12" x14ac:dyDescent="0.25">
      <c r="A321" s="56"/>
      <c r="B321" s="85">
        <f>IF(TRIM(H321)&lt;&gt;"",COUNTA($H$8:H321),"")</f>
        <v>296</v>
      </c>
      <c r="C321" s="57" t="s">
        <v>12</v>
      </c>
      <c r="D321" s="26" t="s">
        <v>564</v>
      </c>
      <c r="E321" s="65" t="s">
        <v>447</v>
      </c>
      <c r="F321" s="65"/>
      <c r="G321" s="1" t="s">
        <v>7</v>
      </c>
      <c r="H321" s="66">
        <v>10</v>
      </c>
      <c r="I321" s="83">
        <v>0</v>
      </c>
      <c r="J321" s="9">
        <f t="shared" si="8"/>
        <v>0</v>
      </c>
      <c r="L321" s="88"/>
    </row>
    <row r="322" spans="1:12" x14ac:dyDescent="0.25">
      <c r="A322" s="56"/>
      <c r="B322" s="85">
        <f>IF(TRIM(H322)&lt;&gt;"",COUNTA($H$8:H322),"")</f>
        <v>297</v>
      </c>
      <c r="C322" s="57" t="s">
        <v>12</v>
      </c>
      <c r="D322" s="26" t="s">
        <v>565</v>
      </c>
      <c r="E322" s="65" t="s">
        <v>566</v>
      </c>
      <c r="F322" s="65"/>
      <c r="G322" s="1" t="s">
        <v>7</v>
      </c>
      <c r="H322" s="66">
        <v>60</v>
      </c>
      <c r="I322" s="83">
        <v>0</v>
      </c>
      <c r="J322" s="9">
        <f t="shared" si="8"/>
        <v>0</v>
      </c>
      <c r="L322" s="88"/>
    </row>
    <row r="323" spans="1:12" x14ac:dyDescent="0.25">
      <c r="A323" s="56"/>
      <c r="B323" s="85">
        <f>IF(TRIM(H323)&lt;&gt;"",COUNTA($H$8:H323),"")</f>
        <v>298</v>
      </c>
      <c r="C323" s="57" t="s">
        <v>12</v>
      </c>
      <c r="D323" s="26" t="s">
        <v>567</v>
      </c>
      <c r="E323" s="65" t="s">
        <v>568</v>
      </c>
      <c r="F323" s="65"/>
      <c r="G323" s="1" t="s">
        <v>7</v>
      </c>
      <c r="H323" s="66">
        <v>60</v>
      </c>
      <c r="I323" s="83">
        <v>0</v>
      </c>
      <c r="J323" s="9">
        <f t="shared" si="8"/>
        <v>0</v>
      </c>
      <c r="L323" s="88"/>
    </row>
    <row r="324" spans="1:12" ht="22.5" x14ac:dyDescent="0.25">
      <c r="A324" s="56"/>
      <c r="B324" s="85">
        <f>IF(TRIM(H324)&lt;&gt;"",COUNTA($H$8:H324),"")</f>
        <v>299</v>
      </c>
      <c r="C324" s="57" t="s">
        <v>12</v>
      </c>
      <c r="D324" s="26" t="s">
        <v>569</v>
      </c>
      <c r="E324" s="65" t="s">
        <v>570</v>
      </c>
      <c r="F324" s="65"/>
      <c r="G324" s="1" t="s">
        <v>7</v>
      </c>
      <c r="H324" s="66">
        <v>1000</v>
      </c>
      <c r="I324" s="83">
        <v>0</v>
      </c>
      <c r="J324" s="9">
        <f t="shared" si="8"/>
        <v>0</v>
      </c>
      <c r="L324" s="88"/>
    </row>
    <row r="325" spans="1:12" x14ac:dyDescent="0.25">
      <c r="A325" s="56"/>
      <c r="B325" s="85">
        <f>IF(TRIM(H325)&lt;&gt;"",COUNTA($H$8:H325),"")</f>
        <v>300</v>
      </c>
      <c r="C325" s="57" t="s">
        <v>12</v>
      </c>
      <c r="D325" s="26" t="s">
        <v>571</v>
      </c>
      <c r="E325" s="65" t="s">
        <v>455</v>
      </c>
      <c r="F325" s="65"/>
      <c r="G325" s="1" t="s">
        <v>7</v>
      </c>
      <c r="H325" s="66">
        <v>130</v>
      </c>
      <c r="I325" s="83">
        <v>0</v>
      </c>
      <c r="J325" s="9">
        <f t="shared" si="8"/>
        <v>0</v>
      </c>
      <c r="L325" s="88"/>
    </row>
    <row r="326" spans="1:12" ht="22.5" x14ac:dyDescent="0.25">
      <c r="A326" s="56"/>
      <c r="B326" s="85">
        <f>IF(TRIM(H326)&lt;&gt;"",COUNTA($H$8:H326),"")</f>
        <v>301</v>
      </c>
      <c r="C326" s="57" t="s">
        <v>12</v>
      </c>
      <c r="D326" s="26" t="s">
        <v>572</v>
      </c>
      <c r="E326" s="65" t="s">
        <v>457</v>
      </c>
      <c r="F326" s="65"/>
      <c r="G326" s="1" t="s">
        <v>7</v>
      </c>
      <c r="H326" s="66">
        <v>420</v>
      </c>
      <c r="I326" s="83">
        <v>0</v>
      </c>
      <c r="J326" s="9">
        <f t="shared" si="8"/>
        <v>0</v>
      </c>
      <c r="L326" s="88"/>
    </row>
    <row r="327" spans="1:12" ht="22.5" x14ac:dyDescent="0.25">
      <c r="A327" s="56"/>
      <c r="B327" s="85">
        <f>IF(TRIM(H327)&lt;&gt;"",COUNTA($H$8:H327),"")</f>
        <v>302</v>
      </c>
      <c r="C327" s="57" t="s">
        <v>12</v>
      </c>
      <c r="D327" s="26" t="s">
        <v>573</v>
      </c>
      <c r="E327" s="65" t="s">
        <v>459</v>
      </c>
      <c r="F327" s="65"/>
      <c r="G327" s="1" t="s">
        <v>7</v>
      </c>
      <c r="H327" s="66">
        <v>420</v>
      </c>
      <c r="I327" s="83">
        <v>0</v>
      </c>
      <c r="J327" s="9">
        <f t="shared" si="8"/>
        <v>0</v>
      </c>
      <c r="L327" s="88"/>
    </row>
    <row r="328" spans="1:12" x14ac:dyDescent="0.25">
      <c r="A328" s="56"/>
      <c r="B328" s="85">
        <f>IF(TRIM(H328)&lt;&gt;"",COUNTA($H$8:H328),"")</f>
        <v>303</v>
      </c>
      <c r="C328" s="57" t="s">
        <v>12</v>
      </c>
      <c r="D328" s="26" t="s">
        <v>574</v>
      </c>
      <c r="E328" s="65" t="s">
        <v>461</v>
      </c>
      <c r="F328" s="65"/>
      <c r="G328" s="1" t="s">
        <v>7</v>
      </c>
      <c r="H328" s="66">
        <v>10</v>
      </c>
      <c r="I328" s="83">
        <v>0</v>
      </c>
      <c r="J328" s="9">
        <f t="shared" si="8"/>
        <v>0</v>
      </c>
      <c r="L328" s="88"/>
    </row>
    <row r="329" spans="1:12" x14ac:dyDescent="0.25">
      <c r="A329" s="56"/>
      <c r="B329" s="85">
        <f>IF(TRIM(H329)&lt;&gt;"",COUNTA($H$8:H329),"")</f>
        <v>304</v>
      </c>
      <c r="C329" s="57" t="s">
        <v>12</v>
      </c>
      <c r="D329" s="26" t="s">
        <v>575</v>
      </c>
      <c r="E329" s="65" t="s">
        <v>463</v>
      </c>
      <c r="F329" s="65"/>
      <c r="G329" s="1" t="s">
        <v>7</v>
      </c>
      <c r="H329" s="66">
        <v>10</v>
      </c>
      <c r="I329" s="83">
        <v>0</v>
      </c>
      <c r="J329" s="9">
        <f t="shared" si="8"/>
        <v>0</v>
      </c>
      <c r="L329" s="88"/>
    </row>
    <row r="330" spans="1:12" x14ac:dyDescent="0.25">
      <c r="A330" s="56"/>
      <c r="B330" s="85">
        <f>IF(TRIM(H330)&lt;&gt;"",COUNTA($H$8:H330),"")</f>
        <v>305</v>
      </c>
      <c r="C330" s="57" t="s">
        <v>12</v>
      </c>
      <c r="D330" s="26" t="s">
        <v>576</v>
      </c>
      <c r="E330" s="65" t="s">
        <v>465</v>
      </c>
      <c r="F330" s="58"/>
      <c r="G330" s="1" t="s">
        <v>7</v>
      </c>
      <c r="H330" s="59">
        <v>48</v>
      </c>
      <c r="I330" s="82">
        <v>0</v>
      </c>
      <c r="J330" s="9">
        <f t="shared" si="8"/>
        <v>0</v>
      </c>
      <c r="L330" s="88"/>
    </row>
    <row r="331" spans="1:12" x14ac:dyDescent="0.25">
      <c r="A331" s="56"/>
      <c r="B331" s="85">
        <f>IF(TRIM(H331)&lt;&gt;"",COUNTA($H$8:H331),"")</f>
        <v>306</v>
      </c>
      <c r="C331" s="57" t="s">
        <v>12</v>
      </c>
      <c r="D331" s="26" t="s">
        <v>577</v>
      </c>
      <c r="E331" s="65" t="s">
        <v>467</v>
      </c>
      <c r="F331" s="65"/>
      <c r="G331" s="1" t="s">
        <v>4</v>
      </c>
      <c r="H331" s="66">
        <v>1</v>
      </c>
      <c r="I331" s="83">
        <v>0</v>
      </c>
      <c r="J331" s="9">
        <f t="shared" si="8"/>
        <v>0</v>
      </c>
      <c r="L331" s="88"/>
    </row>
    <row r="332" spans="1:12" x14ac:dyDescent="0.25">
      <c r="A332" s="56"/>
      <c r="B332" s="85">
        <f>IF(TRIM(H332)&lt;&gt;"",COUNTA($H$8:H332),"")</f>
        <v>307</v>
      </c>
      <c r="C332" s="57" t="s">
        <v>12</v>
      </c>
      <c r="D332" s="26" t="s">
        <v>578</v>
      </c>
      <c r="E332" s="65" t="s">
        <v>469</v>
      </c>
      <c r="F332" s="65"/>
      <c r="G332" s="1" t="s">
        <v>4</v>
      </c>
      <c r="H332" s="66">
        <v>4</v>
      </c>
      <c r="I332" s="83">
        <v>0</v>
      </c>
      <c r="J332" s="9">
        <f t="shared" si="8"/>
        <v>0</v>
      </c>
      <c r="L332" s="88"/>
    </row>
    <row r="333" spans="1:12" x14ac:dyDescent="0.25">
      <c r="A333" s="56"/>
      <c r="B333" s="85">
        <f>IF(TRIM(H333)&lt;&gt;"",COUNTA($H$8:H333),"")</f>
        <v>308</v>
      </c>
      <c r="C333" s="57" t="s">
        <v>12</v>
      </c>
      <c r="D333" s="26" t="s">
        <v>579</v>
      </c>
      <c r="E333" s="65" t="s">
        <v>11</v>
      </c>
      <c r="F333" s="65"/>
      <c r="G333" s="1" t="s">
        <v>4</v>
      </c>
      <c r="H333" s="66">
        <v>22</v>
      </c>
      <c r="I333" s="83">
        <v>0</v>
      </c>
      <c r="J333" s="9">
        <f t="shared" si="8"/>
        <v>0</v>
      </c>
      <c r="L333" s="88"/>
    </row>
    <row r="334" spans="1:12" x14ac:dyDescent="0.25">
      <c r="A334" s="56"/>
      <c r="B334" s="85">
        <f>IF(TRIM(H334)&lt;&gt;"",COUNTA($H$8:H334),"")</f>
        <v>309</v>
      </c>
      <c r="C334" s="57" t="s">
        <v>12</v>
      </c>
      <c r="D334" s="26" t="s">
        <v>580</v>
      </c>
      <c r="E334" s="65" t="s">
        <v>472</v>
      </c>
      <c r="F334" s="65"/>
      <c r="G334" s="1" t="s">
        <v>4</v>
      </c>
      <c r="H334" s="66">
        <v>1</v>
      </c>
      <c r="I334" s="83">
        <v>0</v>
      </c>
      <c r="J334" s="9">
        <f t="shared" si="8"/>
        <v>0</v>
      </c>
      <c r="L334" s="88"/>
    </row>
    <row r="335" spans="1:12" x14ac:dyDescent="0.25">
      <c r="A335" s="56"/>
      <c r="B335" s="85">
        <f>IF(TRIM(H335)&lt;&gt;"",COUNTA($H$8:H335),"")</f>
        <v>310</v>
      </c>
      <c r="C335" s="57" t="s">
        <v>12</v>
      </c>
      <c r="D335" s="26" t="s">
        <v>581</v>
      </c>
      <c r="E335" s="65" t="s">
        <v>209</v>
      </c>
      <c r="F335" s="65"/>
      <c r="G335" s="1" t="s">
        <v>4</v>
      </c>
      <c r="H335" s="66">
        <v>22</v>
      </c>
      <c r="I335" s="83">
        <v>0</v>
      </c>
      <c r="J335" s="9">
        <f t="shared" si="8"/>
        <v>0</v>
      </c>
      <c r="L335" s="88"/>
    </row>
    <row r="336" spans="1:12" x14ac:dyDescent="0.25">
      <c r="A336" s="49">
        <v>3</v>
      </c>
      <c r="B336" s="49" t="str">
        <f>IF(TRIM(H336)&lt;&gt;"",COUNTA($H$8:H336),"")</f>
        <v/>
      </c>
      <c r="C336" s="50" t="s">
        <v>12</v>
      </c>
      <c r="D336" s="51" t="s">
        <v>486</v>
      </c>
      <c r="E336" s="52" t="s">
        <v>195</v>
      </c>
      <c r="F336" s="52"/>
      <c r="G336" s="53"/>
      <c r="H336" s="54" t="s">
        <v>6</v>
      </c>
      <c r="I336" s="55"/>
      <c r="J336" s="21">
        <f>SUM(J337:J338)</f>
        <v>0</v>
      </c>
      <c r="L336" s="88"/>
    </row>
    <row r="337" spans="1:12" ht="22.5" x14ac:dyDescent="0.25">
      <c r="A337" s="56"/>
      <c r="B337" s="85">
        <f>IF(TRIM(H337)&lt;&gt;"",COUNTA($H$8:H337),"")</f>
        <v>312</v>
      </c>
      <c r="C337" s="57" t="s">
        <v>12</v>
      </c>
      <c r="D337" s="26" t="s">
        <v>582</v>
      </c>
      <c r="E337" s="65" t="s">
        <v>475</v>
      </c>
      <c r="F337" s="58"/>
      <c r="G337" s="1" t="s">
        <v>7</v>
      </c>
      <c r="H337" s="59">
        <v>60</v>
      </c>
      <c r="I337" s="82">
        <v>0</v>
      </c>
      <c r="J337" s="9">
        <f t="shared" si="8"/>
        <v>0</v>
      </c>
      <c r="L337" s="88"/>
    </row>
    <row r="338" spans="1:12" ht="22.5" x14ac:dyDescent="0.25">
      <c r="A338" s="56"/>
      <c r="B338" s="85" t="str">
        <f>IF(TRIM(H338)&lt;&gt;"",COUNTA($H$8:H338),"")</f>
        <v/>
      </c>
      <c r="C338" s="57" t="s">
        <v>12</v>
      </c>
      <c r="D338" s="26" t="s">
        <v>583</v>
      </c>
      <c r="E338" s="65" t="s">
        <v>584</v>
      </c>
      <c r="F338" s="65"/>
      <c r="G338" s="23"/>
      <c r="H338" s="77" t="s">
        <v>6</v>
      </c>
      <c r="I338" s="12"/>
      <c r="J338" s="9" t="str">
        <f t="shared" si="8"/>
        <v/>
      </c>
      <c r="L338" s="88"/>
    </row>
    <row r="339" spans="1:12" x14ac:dyDescent="0.25">
      <c r="A339" s="44">
        <v>2</v>
      </c>
      <c r="B339" s="44" t="str">
        <f>IF(TRIM(H339)&lt;&gt;"",COUNTA($H$8:H339),"")</f>
        <v/>
      </c>
      <c r="C339" s="45" t="s">
        <v>12</v>
      </c>
      <c r="D339" s="22" t="s">
        <v>585</v>
      </c>
      <c r="E339" s="46" t="s">
        <v>586</v>
      </c>
      <c r="F339" s="46"/>
      <c r="G339" s="18"/>
      <c r="H339" s="19" t="s">
        <v>6</v>
      </c>
      <c r="I339" s="20"/>
      <c r="J339" s="20">
        <f>J340+J351+J386+J403+J405+J422</f>
        <v>0</v>
      </c>
      <c r="L339" s="88"/>
    </row>
    <row r="340" spans="1:12" x14ac:dyDescent="0.25">
      <c r="A340" s="49">
        <v>3</v>
      </c>
      <c r="B340" s="49" t="str">
        <f>IF(TRIM(H340)&lt;&gt;"",COUNTA($H$8:H340),"")</f>
        <v/>
      </c>
      <c r="C340" s="50" t="s">
        <v>12</v>
      </c>
      <c r="D340" s="51" t="s">
        <v>587</v>
      </c>
      <c r="E340" s="52" t="s">
        <v>324</v>
      </c>
      <c r="F340" s="52"/>
      <c r="G340" s="53"/>
      <c r="H340" s="54" t="s">
        <v>6</v>
      </c>
      <c r="I340" s="55"/>
      <c r="J340" s="21">
        <f>SUM(J341:J350)</f>
        <v>0</v>
      </c>
      <c r="L340" s="88"/>
    </row>
    <row r="341" spans="1:12" ht="22.5" x14ac:dyDescent="0.25">
      <c r="A341" s="56"/>
      <c r="B341" s="85">
        <f>IF(TRIM(H341)&lt;&gt;"",COUNTA($H$8:H341),"")</f>
        <v>316</v>
      </c>
      <c r="C341" s="57" t="s">
        <v>12</v>
      </c>
      <c r="D341" s="26" t="s">
        <v>593</v>
      </c>
      <c r="E341" s="65" t="s">
        <v>326</v>
      </c>
      <c r="F341" s="58"/>
      <c r="G341" s="1" t="s">
        <v>3</v>
      </c>
      <c r="H341" s="59">
        <v>1</v>
      </c>
      <c r="I341" s="82">
        <v>0</v>
      </c>
      <c r="J341" s="9">
        <f t="shared" ref="J341:J401" si="9">IF(ISNUMBER(H341),ROUND(H341*I341,2),"")</f>
        <v>0</v>
      </c>
      <c r="L341" s="88"/>
    </row>
    <row r="342" spans="1:12" ht="22.5" x14ac:dyDescent="0.25">
      <c r="A342" s="60"/>
      <c r="B342" s="86">
        <f>IF(TRIM(H342)&lt;&gt;"",COUNTA($H$8:H342),"")</f>
        <v>317</v>
      </c>
      <c r="C342" s="61" t="s">
        <v>12</v>
      </c>
      <c r="D342" s="26" t="s">
        <v>594</v>
      </c>
      <c r="E342" s="67" t="s">
        <v>331</v>
      </c>
      <c r="F342" s="67" t="s">
        <v>329</v>
      </c>
      <c r="G342" s="63" t="s">
        <v>4</v>
      </c>
      <c r="H342" s="66">
        <v>1</v>
      </c>
      <c r="I342" s="83">
        <v>0</v>
      </c>
      <c r="J342" s="9">
        <f t="shared" si="9"/>
        <v>0</v>
      </c>
      <c r="L342" s="88"/>
    </row>
    <row r="343" spans="1:12" ht="22.5" x14ac:dyDescent="0.25">
      <c r="A343" s="56"/>
      <c r="B343" s="85">
        <f>IF(TRIM(H343)&lt;&gt;"",COUNTA($H$8:H343),"")</f>
        <v>318</v>
      </c>
      <c r="C343" s="57" t="s">
        <v>12</v>
      </c>
      <c r="D343" s="26" t="s">
        <v>595</v>
      </c>
      <c r="E343" s="65" t="s">
        <v>597</v>
      </c>
      <c r="F343" s="65"/>
      <c r="G343" s="1" t="s">
        <v>7</v>
      </c>
      <c r="H343" s="66">
        <v>50</v>
      </c>
      <c r="I343" s="83">
        <v>0</v>
      </c>
      <c r="J343" s="9">
        <f t="shared" si="9"/>
        <v>0</v>
      </c>
      <c r="L343" s="88"/>
    </row>
    <row r="344" spans="1:12" ht="22.5" x14ac:dyDescent="0.25">
      <c r="A344" s="56"/>
      <c r="B344" s="85">
        <f>IF(TRIM(H344)&lt;&gt;"",COUNTA($H$8:H344),"")</f>
        <v>319</v>
      </c>
      <c r="C344" s="57" t="s">
        <v>12</v>
      </c>
      <c r="D344" s="26" t="s">
        <v>596</v>
      </c>
      <c r="E344" s="65" t="s">
        <v>492</v>
      </c>
      <c r="F344" s="65" t="s">
        <v>329</v>
      </c>
      <c r="G344" s="1" t="s">
        <v>4</v>
      </c>
      <c r="H344" s="66">
        <v>2</v>
      </c>
      <c r="I344" s="83">
        <v>0</v>
      </c>
      <c r="J344" s="9">
        <f t="shared" si="9"/>
        <v>0</v>
      </c>
      <c r="L344" s="88"/>
    </row>
    <row r="345" spans="1:12" ht="22.5" x14ac:dyDescent="0.25">
      <c r="A345" s="56"/>
      <c r="B345" s="85">
        <f>IF(TRIM(H345)&lt;&gt;"",COUNTA($H$8:H345),"")</f>
        <v>320</v>
      </c>
      <c r="C345" s="57" t="s">
        <v>12</v>
      </c>
      <c r="D345" s="26" t="s">
        <v>598</v>
      </c>
      <c r="E345" s="65" t="s">
        <v>337</v>
      </c>
      <c r="F345" s="65"/>
      <c r="G345" s="1" t="s">
        <v>4</v>
      </c>
      <c r="H345" s="66">
        <v>2</v>
      </c>
      <c r="I345" s="83">
        <v>0</v>
      </c>
      <c r="J345" s="9">
        <f t="shared" si="9"/>
        <v>0</v>
      </c>
      <c r="L345" s="88"/>
    </row>
    <row r="346" spans="1:12" ht="22.5" x14ac:dyDescent="0.25">
      <c r="A346" s="56"/>
      <c r="B346" s="85">
        <f>IF(TRIM(H346)&lt;&gt;"",COUNTA($H$8:H346),"")</f>
        <v>321</v>
      </c>
      <c r="C346" s="57" t="s">
        <v>12</v>
      </c>
      <c r="D346" s="26" t="s">
        <v>599</v>
      </c>
      <c r="E346" s="65" t="s">
        <v>339</v>
      </c>
      <c r="F346" s="65"/>
      <c r="G346" s="1" t="s">
        <v>4</v>
      </c>
      <c r="H346" s="66">
        <v>1</v>
      </c>
      <c r="I346" s="83">
        <v>0</v>
      </c>
      <c r="J346" s="9">
        <f t="shared" si="9"/>
        <v>0</v>
      </c>
      <c r="L346" s="88"/>
    </row>
    <row r="347" spans="1:12" ht="22.5" x14ac:dyDescent="0.25">
      <c r="A347" s="56"/>
      <c r="B347" s="85">
        <f>IF(TRIM(H347)&lt;&gt;"",COUNTA($H$8:H347),"")</f>
        <v>322</v>
      </c>
      <c r="C347" s="57" t="s">
        <v>12</v>
      </c>
      <c r="D347" s="26" t="s">
        <v>600</v>
      </c>
      <c r="E347" s="65" t="s">
        <v>341</v>
      </c>
      <c r="F347" s="65"/>
      <c r="G347" s="1" t="s">
        <v>3</v>
      </c>
      <c r="H347" s="66">
        <v>1</v>
      </c>
      <c r="I347" s="83">
        <v>0</v>
      </c>
      <c r="J347" s="9">
        <f t="shared" si="9"/>
        <v>0</v>
      </c>
      <c r="L347" s="88"/>
    </row>
    <row r="348" spans="1:12" ht="22.5" x14ac:dyDescent="0.25">
      <c r="A348" s="56"/>
      <c r="B348" s="85">
        <f>IF(TRIM(H348)&lt;&gt;"",COUNTA($H$8:H348),"")</f>
        <v>323</v>
      </c>
      <c r="C348" s="57" t="s">
        <v>12</v>
      </c>
      <c r="D348" s="26" t="s">
        <v>601</v>
      </c>
      <c r="E348" s="65" t="s">
        <v>343</v>
      </c>
      <c r="F348" s="65" t="s">
        <v>603</v>
      </c>
      <c r="G348" s="1" t="s">
        <v>4</v>
      </c>
      <c r="H348" s="66">
        <v>1</v>
      </c>
      <c r="I348" s="83">
        <v>0</v>
      </c>
      <c r="J348" s="9">
        <f t="shared" si="9"/>
        <v>0</v>
      </c>
      <c r="L348" s="88"/>
    </row>
    <row r="349" spans="1:12" x14ac:dyDescent="0.25">
      <c r="A349" s="56"/>
      <c r="B349" s="85">
        <f>IF(TRIM(H349)&lt;&gt;"",COUNTA($H$8:H349),"")</f>
        <v>324</v>
      </c>
      <c r="C349" s="57" t="s">
        <v>12</v>
      </c>
      <c r="D349" s="26" t="s">
        <v>602</v>
      </c>
      <c r="E349" s="65" t="s">
        <v>345</v>
      </c>
      <c r="F349" s="65"/>
      <c r="G349" s="1" t="s">
        <v>3</v>
      </c>
      <c r="H349" s="66">
        <v>1</v>
      </c>
      <c r="I349" s="83">
        <v>0</v>
      </c>
      <c r="J349" s="9">
        <f t="shared" si="9"/>
        <v>0</v>
      </c>
      <c r="L349" s="88"/>
    </row>
    <row r="350" spans="1:12" ht="22.5" x14ac:dyDescent="0.25">
      <c r="A350" s="56"/>
      <c r="B350" s="85">
        <f>IF(TRIM(H350)&lt;&gt;"",COUNTA($H$8:H350),"")</f>
        <v>325</v>
      </c>
      <c r="C350" s="57" t="s">
        <v>12</v>
      </c>
      <c r="D350" s="26" t="s">
        <v>604</v>
      </c>
      <c r="E350" s="65" t="s">
        <v>388</v>
      </c>
      <c r="F350" s="65"/>
      <c r="G350" s="1" t="s">
        <v>4</v>
      </c>
      <c r="H350" s="66">
        <v>1</v>
      </c>
      <c r="I350" s="83">
        <v>0</v>
      </c>
      <c r="J350" s="9">
        <f t="shared" si="9"/>
        <v>0</v>
      </c>
      <c r="L350" s="88"/>
    </row>
    <row r="351" spans="1:12" x14ac:dyDescent="0.25">
      <c r="A351" s="49">
        <v>3</v>
      </c>
      <c r="B351" s="49" t="str">
        <f>IF(TRIM(H351)&lt;&gt;"",COUNTA($H$8:H351),"")</f>
        <v/>
      </c>
      <c r="C351" s="50" t="s">
        <v>12</v>
      </c>
      <c r="D351" s="51" t="s">
        <v>588</v>
      </c>
      <c r="E351" s="52" t="s">
        <v>317</v>
      </c>
      <c r="F351" s="52"/>
      <c r="G351" s="53"/>
      <c r="H351" s="54" t="s">
        <v>6</v>
      </c>
      <c r="I351" s="55"/>
      <c r="J351" s="21">
        <f>SUM(J352:J385)</f>
        <v>0</v>
      </c>
      <c r="L351" s="88"/>
    </row>
    <row r="352" spans="1:12" ht="22.5" x14ac:dyDescent="0.25">
      <c r="A352" s="60"/>
      <c r="B352" s="86">
        <f>IF(TRIM(H352)&lt;&gt;"",COUNTA($H$8:H352),"")</f>
        <v>327</v>
      </c>
      <c r="C352" s="61" t="s">
        <v>12</v>
      </c>
      <c r="D352" s="69" t="s">
        <v>605</v>
      </c>
      <c r="E352" s="67" t="s">
        <v>499</v>
      </c>
      <c r="F352" s="62"/>
      <c r="G352" s="63" t="s">
        <v>4</v>
      </c>
      <c r="H352" s="59">
        <v>1</v>
      </c>
      <c r="I352" s="82">
        <v>0</v>
      </c>
      <c r="J352" s="9">
        <f t="shared" si="9"/>
        <v>0</v>
      </c>
      <c r="L352" s="88"/>
    </row>
    <row r="353" spans="1:12" ht="22.5" x14ac:dyDescent="0.25">
      <c r="A353" s="60"/>
      <c r="B353" s="86">
        <f>IF(TRIM(H353)&lt;&gt;"",COUNTA($H$8:H353),"")</f>
        <v>328</v>
      </c>
      <c r="C353" s="61" t="s">
        <v>12</v>
      </c>
      <c r="D353" s="69" t="s">
        <v>606</v>
      </c>
      <c r="E353" s="67" t="s">
        <v>607</v>
      </c>
      <c r="F353" s="67"/>
      <c r="G353" s="63" t="s">
        <v>4</v>
      </c>
      <c r="H353" s="66">
        <v>1</v>
      </c>
      <c r="I353" s="82">
        <v>0</v>
      </c>
      <c r="J353" s="9">
        <f t="shared" si="9"/>
        <v>0</v>
      </c>
      <c r="L353" s="88"/>
    </row>
    <row r="354" spans="1:12" ht="22.5" x14ac:dyDescent="0.25">
      <c r="A354" s="60"/>
      <c r="B354" s="86">
        <f>IF(TRIM(H354)&lt;&gt;"",COUNTA($H$8:H354),"")</f>
        <v>329</v>
      </c>
      <c r="C354" s="61" t="s">
        <v>12</v>
      </c>
      <c r="D354" s="69" t="s">
        <v>608</v>
      </c>
      <c r="E354" s="67" t="s">
        <v>353</v>
      </c>
      <c r="F354" s="67"/>
      <c r="G354" s="63" t="s">
        <v>4</v>
      </c>
      <c r="H354" s="66">
        <v>1</v>
      </c>
      <c r="I354" s="82">
        <v>0</v>
      </c>
      <c r="J354" s="9">
        <f t="shared" si="9"/>
        <v>0</v>
      </c>
      <c r="L354" s="88"/>
    </row>
    <row r="355" spans="1:12" ht="22.5" x14ac:dyDescent="0.25">
      <c r="A355" s="60"/>
      <c r="B355" s="86">
        <f>IF(TRIM(H355)&lt;&gt;"",COUNTA($H$8:H355),"")</f>
        <v>330</v>
      </c>
      <c r="C355" s="61" t="s">
        <v>12</v>
      </c>
      <c r="D355" s="69" t="s">
        <v>609</v>
      </c>
      <c r="E355" s="67" t="s">
        <v>355</v>
      </c>
      <c r="F355" s="67"/>
      <c r="G355" s="63" t="s">
        <v>4</v>
      </c>
      <c r="H355" s="66">
        <v>1</v>
      </c>
      <c r="I355" s="82">
        <v>0</v>
      </c>
      <c r="J355" s="9">
        <f t="shared" si="9"/>
        <v>0</v>
      </c>
      <c r="L355" s="88"/>
    </row>
    <row r="356" spans="1:12" ht="22.5" x14ac:dyDescent="0.25">
      <c r="A356" s="60"/>
      <c r="B356" s="86">
        <f>IF(TRIM(H356)&lt;&gt;"",COUNTA($H$8:H356),"")</f>
        <v>331</v>
      </c>
      <c r="C356" s="61" t="s">
        <v>12</v>
      </c>
      <c r="D356" s="69" t="s">
        <v>610</v>
      </c>
      <c r="E356" s="67" t="s">
        <v>357</v>
      </c>
      <c r="F356" s="67"/>
      <c r="G356" s="63" t="s">
        <v>4</v>
      </c>
      <c r="H356" s="66">
        <v>1</v>
      </c>
      <c r="I356" s="82">
        <v>0</v>
      </c>
      <c r="J356" s="9">
        <f t="shared" si="9"/>
        <v>0</v>
      </c>
      <c r="L356" s="88"/>
    </row>
    <row r="357" spans="1:12" ht="22.5" x14ac:dyDescent="0.25">
      <c r="A357" s="60"/>
      <c r="B357" s="86">
        <f>IF(TRIM(H357)&lt;&gt;"",COUNTA($H$8:H357),"")</f>
        <v>332</v>
      </c>
      <c r="C357" s="61" t="s">
        <v>12</v>
      </c>
      <c r="D357" s="69" t="s">
        <v>611</v>
      </c>
      <c r="E357" s="67" t="s">
        <v>359</v>
      </c>
      <c r="F357" s="67"/>
      <c r="G357" s="63" t="s">
        <v>4</v>
      </c>
      <c r="H357" s="66">
        <v>1</v>
      </c>
      <c r="I357" s="82">
        <v>0</v>
      </c>
      <c r="J357" s="9">
        <f t="shared" si="9"/>
        <v>0</v>
      </c>
      <c r="L357" s="88"/>
    </row>
    <row r="358" spans="1:12" x14ac:dyDescent="0.25">
      <c r="A358" s="60"/>
      <c r="B358" s="86">
        <f>IF(TRIM(H358)&lt;&gt;"",COUNTA($H$8:H358),"")</f>
        <v>333</v>
      </c>
      <c r="C358" s="61" t="s">
        <v>12</v>
      </c>
      <c r="D358" s="69" t="s">
        <v>612</v>
      </c>
      <c r="E358" s="67" t="s">
        <v>361</v>
      </c>
      <c r="F358" s="67"/>
      <c r="G358" s="63" t="s">
        <v>4</v>
      </c>
      <c r="H358" s="66">
        <v>1</v>
      </c>
      <c r="I358" s="82">
        <v>0</v>
      </c>
      <c r="J358" s="9">
        <f t="shared" si="9"/>
        <v>0</v>
      </c>
      <c r="L358" s="88"/>
    </row>
    <row r="359" spans="1:12" x14ac:dyDescent="0.25">
      <c r="A359" s="60"/>
      <c r="B359" s="86">
        <f>IF(TRIM(H359)&lt;&gt;"",COUNTA($H$8:H359),"")</f>
        <v>334</v>
      </c>
      <c r="C359" s="61" t="s">
        <v>12</v>
      </c>
      <c r="D359" s="69" t="s">
        <v>613</v>
      </c>
      <c r="E359" s="67" t="s">
        <v>363</v>
      </c>
      <c r="F359" s="67"/>
      <c r="G359" s="63" t="s">
        <v>4</v>
      </c>
      <c r="H359" s="66">
        <v>2</v>
      </c>
      <c r="I359" s="83">
        <v>0</v>
      </c>
      <c r="J359" s="9">
        <f t="shared" si="9"/>
        <v>0</v>
      </c>
      <c r="L359" s="88"/>
    </row>
    <row r="360" spans="1:12" x14ac:dyDescent="0.25">
      <c r="A360" s="60"/>
      <c r="B360" s="86">
        <f>IF(TRIM(H360)&lt;&gt;"",COUNTA($H$8:H360),"")</f>
        <v>335</v>
      </c>
      <c r="C360" s="61" t="s">
        <v>12</v>
      </c>
      <c r="D360" s="69" t="s">
        <v>614</v>
      </c>
      <c r="E360" s="67" t="s">
        <v>365</v>
      </c>
      <c r="F360" s="67"/>
      <c r="G360" s="63" t="s">
        <v>3</v>
      </c>
      <c r="H360" s="66">
        <v>1</v>
      </c>
      <c r="I360" s="83">
        <v>0</v>
      </c>
      <c r="J360" s="9">
        <f t="shared" si="9"/>
        <v>0</v>
      </c>
      <c r="L360" s="88"/>
    </row>
    <row r="361" spans="1:12" ht="22.5" x14ac:dyDescent="0.25">
      <c r="A361" s="60"/>
      <c r="B361" s="86">
        <f>IF(TRIM(H361)&lt;&gt;"",COUNTA($H$8:H361),"")</f>
        <v>336</v>
      </c>
      <c r="C361" s="61" t="s">
        <v>12</v>
      </c>
      <c r="D361" s="69" t="s">
        <v>615</v>
      </c>
      <c r="E361" s="67" t="s">
        <v>367</v>
      </c>
      <c r="F361" s="67"/>
      <c r="G361" s="63" t="s">
        <v>4</v>
      </c>
      <c r="H361" s="66">
        <v>6</v>
      </c>
      <c r="I361" s="83">
        <v>0</v>
      </c>
      <c r="J361" s="9">
        <f t="shared" si="9"/>
        <v>0</v>
      </c>
      <c r="L361" s="88"/>
    </row>
    <row r="362" spans="1:12" ht="22.5" x14ac:dyDescent="0.25">
      <c r="A362" s="60"/>
      <c r="B362" s="86">
        <f>IF(TRIM(H362)&lt;&gt;"",COUNTA($H$8:H362),"")</f>
        <v>337</v>
      </c>
      <c r="C362" s="61" t="s">
        <v>12</v>
      </c>
      <c r="D362" s="69" t="s">
        <v>616</v>
      </c>
      <c r="E362" s="67" t="s">
        <v>369</v>
      </c>
      <c r="F362" s="67"/>
      <c r="G362" s="63" t="s">
        <v>3</v>
      </c>
      <c r="H362" s="66">
        <v>1</v>
      </c>
      <c r="I362" s="83">
        <v>0</v>
      </c>
      <c r="J362" s="9">
        <f t="shared" si="9"/>
        <v>0</v>
      </c>
      <c r="L362" s="88"/>
    </row>
    <row r="363" spans="1:12" ht="22.5" x14ac:dyDescent="0.25">
      <c r="A363" s="60"/>
      <c r="B363" s="86">
        <f>IF(TRIM(H363)&lt;&gt;"",COUNTA($H$8:H363),"")</f>
        <v>338</v>
      </c>
      <c r="C363" s="61" t="s">
        <v>12</v>
      </c>
      <c r="D363" s="69" t="s">
        <v>617</v>
      </c>
      <c r="E363" s="67" t="s">
        <v>371</v>
      </c>
      <c r="F363" s="67"/>
      <c r="G363" s="63" t="s">
        <v>4</v>
      </c>
      <c r="H363" s="66">
        <v>2</v>
      </c>
      <c r="I363" s="83">
        <v>0</v>
      </c>
      <c r="J363" s="9">
        <f t="shared" si="9"/>
        <v>0</v>
      </c>
      <c r="L363" s="88"/>
    </row>
    <row r="364" spans="1:12" ht="22.5" x14ac:dyDescent="0.25">
      <c r="A364" s="60"/>
      <c r="B364" s="86">
        <f>IF(TRIM(H364)&lt;&gt;"",COUNTA($H$8:H364),"")</f>
        <v>339</v>
      </c>
      <c r="C364" s="61" t="s">
        <v>12</v>
      </c>
      <c r="D364" s="69" t="s">
        <v>618</v>
      </c>
      <c r="E364" s="67" t="s">
        <v>373</v>
      </c>
      <c r="F364" s="67"/>
      <c r="G364" s="63" t="s">
        <v>4</v>
      </c>
      <c r="H364" s="66">
        <v>1</v>
      </c>
      <c r="I364" s="83">
        <v>0</v>
      </c>
      <c r="J364" s="9">
        <f t="shared" si="9"/>
        <v>0</v>
      </c>
      <c r="L364" s="88"/>
    </row>
    <row r="365" spans="1:12" x14ac:dyDescent="0.25">
      <c r="A365" s="56"/>
      <c r="B365" s="85">
        <f>IF(TRIM(H365)&lt;&gt;"",COUNTA($H$8:H365),"")</f>
        <v>340</v>
      </c>
      <c r="C365" s="57" t="s">
        <v>12</v>
      </c>
      <c r="D365" s="26" t="s">
        <v>619</v>
      </c>
      <c r="E365" s="65" t="s">
        <v>375</v>
      </c>
      <c r="F365" s="65"/>
      <c r="G365" s="1" t="s">
        <v>3</v>
      </c>
      <c r="H365" s="66">
        <v>1</v>
      </c>
      <c r="I365" s="83">
        <v>0</v>
      </c>
      <c r="J365" s="9">
        <f t="shared" si="9"/>
        <v>0</v>
      </c>
      <c r="L365" s="88"/>
    </row>
    <row r="366" spans="1:12" x14ac:dyDescent="0.25">
      <c r="A366" s="56"/>
      <c r="B366" s="85" t="str">
        <f>IF(TRIM(H366)&lt;&gt;"",COUNTA($H$8:H366),"")</f>
        <v/>
      </c>
      <c r="C366" s="57" t="s">
        <v>12</v>
      </c>
      <c r="D366" s="26" t="s">
        <v>620</v>
      </c>
      <c r="E366" s="65" t="s">
        <v>377</v>
      </c>
      <c r="F366" s="65" t="s">
        <v>378</v>
      </c>
      <c r="G366" s="1"/>
      <c r="H366" s="77" t="s">
        <v>6</v>
      </c>
      <c r="I366" s="12"/>
      <c r="J366" s="9" t="str">
        <f t="shared" si="9"/>
        <v/>
      </c>
      <c r="L366" s="88"/>
    </row>
    <row r="367" spans="1:12" x14ac:dyDescent="0.25">
      <c r="A367" s="56"/>
      <c r="B367" s="85">
        <f>IF(TRIM(H367)&lt;&gt;"",COUNTA($H$8:H367),"")</f>
        <v>342</v>
      </c>
      <c r="C367" s="57" t="s">
        <v>12</v>
      </c>
      <c r="D367" s="26" t="s">
        <v>621</v>
      </c>
      <c r="E367" s="65" t="s">
        <v>380</v>
      </c>
      <c r="F367" s="65"/>
      <c r="G367" s="1" t="s">
        <v>4</v>
      </c>
      <c r="H367" s="66">
        <v>2</v>
      </c>
      <c r="I367" s="83">
        <v>0</v>
      </c>
      <c r="J367" s="9">
        <f t="shared" si="9"/>
        <v>0</v>
      </c>
      <c r="L367" s="88"/>
    </row>
    <row r="368" spans="1:12" x14ac:dyDescent="0.25">
      <c r="A368" s="56"/>
      <c r="B368" s="85">
        <f>IF(TRIM(H368)&lt;&gt;"",COUNTA($H$8:H368),"")</f>
        <v>343</v>
      </c>
      <c r="C368" s="57" t="s">
        <v>12</v>
      </c>
      <c r="D368" s="26" t="s">
        <v>622</v>
      </c>
      <c r="E368" s="65" t="s">
        <v>382</v>
      </c>
      <c r="F368" s="65"/>
      <c r="G368" s="1" t="s">
        <v>3</v>
      </c>
      <c r="H368" s="66">
        <v>1</v>
      </c>
      <c r="I368" s="83">
        <v>0</v>
      </c>
      <c r="J368" s="9">
        <f t="shared" si="9"/>
        <v>0</v>
      </c>
      <c r="L368" s="88"/>
    </row>
    <row r="369" spans="1:12" ht="56.25" x14ac:dyDescent="0.25">
      <c r="A369" s="56"/>
      <c r="B369" s="85">
        <f>IF(TRIM(H369)&lt;&gt;"",COUNTA($H$8:H369),"")</f>
        <v>344</v>
      </c>
      <c r="C369" s="57" t="s">
        <v>12</v>
      </c>
      <c r="D369" s="26" t="s">
        <v>623</v>
      </c>
      <c r="E369" s="65" t="s">
        <v>384</v>
      </c>
      <c r="F369" s="65"/>
      <c r="G369" s="1" t="s">
        <v>3</v>
      </c>
      <c r="H369" s="66">
        <v>1</v>
      </c>
      <c r="I369" s="83">
        <v>0</v>
      </c>
      <c r="J369" s="9">
        <f t="shared" si="9"/>
        <v>0</v>
      </c>
      <c r="L369" s="88"/>
    </row>
    <row r="370" spans="1:12" x14ac:dyDescent="0.25">
      <c r="A370" s="56"/>
      <c r="B370" s="85">
        <f>IF(TRIM(H370)&lt;&gt;"",COUNTA($H$8:H370),"")</f>
        <v>345</v>
      </c>
      <c r="C370" s="57" t="s">
        <v>12</v>
      </c>
      <c r="D370" s="26" t="s">
        <v>624</v>
      </c>
      <c r="E370" s="65" t="s">
        <v>386</v>
      </c>
      <c r="F370" s="65"/>
      <c r="G370" s="1" t="s">
        <v>3</v>
      </c>
      <c r="H370" s="66">
        <v>1</v>
      </c>
      <c r="I370" s="83">
        <v>0</v>
      </c>
      <c r="J370" s="9">
        <f t="shared" si="9"/>
        <v>0</v>
      </c>
      <c r="L370" s="88"/>
    </row>
    <row r="371" spans="1:12" ht="22.5" x14ac:dyDescent="0.25">
      <c r="A371" s="56"/>
      <c r="B371" s="85">
        <f>IF(TRIM(H371)&lt;&gt;"",COUNTA($H$8:H371),"")</f>
        <v>346</v>
      </c>
      <c r="C371" s="57" t="s">
        <v>12</v>
      </c>
      <c r="D371" s="26" t="s">
        <v>625</v>
      </c>
      <c r="E371" s="65" t="s">
        <v>388</v>
      </c>
      <c r="F371" s="65"/>
      <c r="G371" s="1" t="s">
        <v>4</v>
      </c>
      <c r="H371" s="66">
        <v>1</v>
      </c>
      <c r="I371" s="83">
        <v>0</v>
      </c>
      <c r="J371" s="9">
        <f t="shared" si="9"/>
        <v>0</v>
      </c>
      <c r="L371" s="88"/>
    </row>
    <row r="372" spans="1:12" x14ac:dyDescent="0.25">
      <c r="A372" s="56"/>
      <c r="B372" s="85">
        <f>IF(TRIM(H372)&lt;&gt;"",COUNTA($H$8:H372),"")</f>
        <v>347</v>
      </c>
      <c r="C372" s="57" t="s">
        <v>12</v>
      </c>
      <c r="D372" s="26" t="s">
        <v>626</v>
      </c>
      <c r="E372" s="65" t="s">
        <v>390</v>
      </c>
      <c r="F372" s="65"/>
      <c r="G372" s="1" t="s">
        <v>4</v>
      </c>
      <c r="H372" s="66">
        <v>3</v>
      </c>
      <c r="I372" s="83">
        <v>0</v>
      </c>
      <c r="J372" s="9">
        <f t="shared" si="9"/>
        <v>0</v>
      </c>
      <c r="L372" s="88"/>
    </row>
    <row r="373" spans="1:12" x14ac:dyDescent="0.25">
      <c r="A373" s="56"/>
      <c r="B373" s="85">
        <f>IF(TRIM(H373)&lt;&gt;"",COUNTA($H$8:H373),"")</f>
        <v>348</v>
      </c>
      <c r="C373" s="57" t="s">
        <v>12</v>
      </c>
      <c r="D373" s="26" t="s">
        <v>627</v>
      </c>
      <c r="E373" s="65" t="s">
        <v>392</v>
      </c>
      <c r="F373" s="65"/>
      <c r="G373" s="1" t="s">
        <v>3</v>
      </c>
      <c r="H373" s="66">
        <v>1</v>
      </c>
      <c r="I373" s="83">
        <v>0</v>
      </c>
      <c r="J373" s="9">
        <f t="shared" si="9"/>
        <v>0</v>
      </c>
      <c r="L373" s="88"/>
    </row>
    <row r="374" spans="1:12" x14ac:dyDescent="0.25">
      <c r="A374" s="56"/>
      <c r="B374" s="85">
        <f>IF(TRIM(H374)&lt;&gt;"",COUNTA($H$8:H374),"")</f>
        <v>349</v>
      </c>
      <c r="C374" s="57" t="s">
        <v>12</v>
      </c>
      <c r="D374" s="26" t="s">
        <v>628</v>
      </c>
      <c r="E374" s="65" t="s">
        <v>629</v>
      </c>
      <c r="F374" s="65"/>
      <c r="G374" s="1" t="s">
        <v>3</v>
      </c>
      <c r="H374" s="66">
        <v>3</v>
      </c>
      <c r="I374" s="83">
        <v>0</v>
      </c>
      <c r="J374" s="9">
        <f t="shared" si="9"/>
        <v>0</v>
      </c>
      <c r="L374" s="88"/>
    </row>
    <row r="375" spans="1:12" ht="22.5" x14ac:dyDescent="0.25">
      <c r="A375" s="56"/>
      <c r="B375" s="85">
        <f>IF(TRIM(H375)&lt;&gt;"",COUNTA($H$8:H375),"")</f>
        <v>350</v>
      </c>
      <c r="C375" s="57" t="s">
        <v>12</v>
      </c>
      <c r="D375" s="26" t="s">
        <v>630</v>
      </c>
      <c r="E375" s="65" t="s">
        <v>526</v>
      </c>
      <c r="F375" s="65"/>
      <c r="G375" s="1" t="s">
        <v>3</v>
      </c>
      <c r="H375" s="66">
        <v>1</v>
      </c>
      <c r="I375" s="83">
        <v>0</v>
      </c>
      <c r="J375" s="9">
        <f t="shared" si="9"/>
        <v>0</v>
      </c>
      <c r="L375" s="88"/>
    </row>
    <row r="376" spans="1:12" ht="22.5" x14ac:dyDescent="0.25">
      <c r="A376" s="56"/>
      <c r="B376" s="85">
        <f>IF(TRIM(H376)&lt;&gt;"",COUNTA($H$8:H376),"")</f>
        <v>351</v>
      </c>
      <c r="C376" s="57" t="s">
        <v>12</v>
      </c>
      <c r="D376" s="26" t="s">
        <v>631</v>
      </c>
      <c r="E376" s="65" t="s">
        <v>528</v>
      </c>
      <c r="F376" s="65"/>
      <c r="G376" s="1" t="s">
        <v>3</v>
      </c>
      <c r="H376" s="66">
        <v>1</v>
      </c>
      <c r="I376" s="83">
        <v>0</v>
      </c>
      <c r="J376" s="9">
        <f t="shared" si="9"/>
        <v>0</v>
      </c>
      <c r="L376" s="88"/>
    </row>
    <row r="377" spans="1:12" x14ac:dyDescent="0.25">
      <c r="A377" s="56"/>
      <c r="B377" s="85">
        <f>IF(TRIM(H377)&lt;&gt;"",COUNTA($H$8:H377),"")</f>
        <v>352</v>
      </c>
      <c r="C377" s="57" t="s">
        <v>12</v>
      </c>
      <c r="D377" s="26" t="s">
        <v>632</v>
      </c>
      <c r="E377" s="65" t="s">
        <v>400</v>
      </c>
      <c r="F377" s="65"/>
      <c r="G377" s="1" t="s">
        <v>3</v>
      </c>
      <c r="H377" s="66">
        <v>1</v>
      </c>
      <c r="I377" s="83">
        <v>0</v>
      </c>
      <c r="J377" s="9">
        <f t="shared" si="9"/>
        <v>0</v>
      </c>
      <c r="L377" s="88"/>
    </row>
    <row r="378" spans="1:12" ht="22.5" x14ac:dyDescent="0.25">
      <c r="A378" s="56"/>
      <c r="B378" s="85">
        <f>IF(TRIM(H378)&lt;&gt;"",COUNTA($H$8:H378),"")</f>
        <v>353</v>
      </c>
      <c r="C378" s="57" t="s">
        <v>12</v>
      </c>
      <c r="D378" s="26" t="s">
        <v>633</v>
      </c>
      <c r="E378" s="65" t="s">
        <v>402</v>
      </c>
      <c r="F378" s="65"/>
      <c r="G378" s="1" t="s">
        <v>3</v>
      </c>
      <c r="H378" s="66">
        <v>1</v>
      </c>
      <c r="I378" s="83">
        <v>0</v>
      </c>
      <c r="J378" s="9">
        <f t="shared" si="9"/>
        <v>0</v>
      </c>
      <c r="L378" s="88"/>
    </row>
    <row r="379" spans="1:12" ht="33.75" x14ac:dyDescent="0.25">
      <c r="A379" s="56"/>
      <c r="B379" s="85">
        <f>IF(TRIM(H379)&lt;&gt;"",COUNTA($H$8:H379),"")</f>
        <v>354</v>
      </c>
      <c r="C379" s="57" t="s">
        <v>12</v>
      </c>
      <c r="D379" s="26" t="s">
        <v>634</v>
      </c>
      <c r="E379" s="65" t="s">
        <v>635</v>
      </c>
      <c r="F379" s="65"/>
      <c r="G379" s="1" t="s">
        <v>4</v>
      </c>
      <c r="H379" s="66">
        <v>4</v>
      </c>
      <c r="I379" s="83">
        <v>0</v>
      </c>
      <c r="J379" s="9">
        <f t="shared" si="9"/>
        <v>0</v>
      </c>
      <c r="L379" s="88"/>
    </row>
    <row r="380" spans="1:12" x14ac:dyDescent="0.25">
      <c r="A380" s="56"/>
      <c r="B380" s="85">
        <f>IF(TRIM(H380)&lt;&gt;"",COUNTA($H$8:H380),"")</f>
        <v>355</v>
      </c>
      <c r="C380" s="57" t="s">
        <v>12</v>
      </c>
      <c r="D380" s="26" t="s">
        <v>636</v>
      </c>
      <c r="E380" s="65" t="s">
        <v>406</v>
      </c>
      <c r="F380" s="65"/>
      <c r="G380" s="1" t="s">
        <v>3</v>
      </c>
      <c r="H380" s="66">
        <v>1</v>
      </c>
      <c r="I380" s="83">
        <v>0</v>
      </c>
      <c r="J380" s="9">
        <f t="shared" si="9"/>
        <v>0</v>
      </c>
      <c r="L380" s="88"/>
    </row>
    <row r="381" spans="1:12" ht="22.5" x14ac:dyDescent="0.25">
      <c r="A381" s="56"/>
      <c r="B381" s="85">
        <f>IF(TRIM(H381)&lt;&gt;"",COUNTA($H$8:H381),"")</f>
        <v>356</v>
      </c>
      <c r="C381" s="57" t="s">
        <v>12</v>
      </c>
      <c r="D381" s="26" t="s">
        <v>637</v>
      </c>
      <c r="E381" s="65" t="s">
        <v>408</v>
      </c>
      <c r="F381" s="65"/>
      <c r="G381" s="1" t="s">
        <v>4</v>
      </c>
      <c r="H381" s="66">
        <v>1</v>
      </c>
      <c r="I381" s="83">
        <v>0</v>
      </c>
      <c r="J381" s="9">
        <f t="shared" si="9"/>
        <v>0</v>
      </c>
      <c r="L381" s="88"/>
    </row>
    <row r="382" spans="1:12" x14ac:dyDescent="0.25">
      <c r="A382" s="56"/>
      <c r="B382" s="85">
        <f>IF(TRIM(H382)&lt;&gt;"",COUNTA($H$8:H382),"")</f>
        <v>357</v>
      </c>
      <c r="C382" s="57" t="s">
        <v>12</v>
      </c>
      <c r="D382" s="26" t="s">
        <v>638</v>
      </c>
      <c r="E382" s="65" t="s">
        <v>410</v>
      </c>
      <c r="F382" s="65"/>
      <c r="G382" s="1" t="s">
        <v>3</v>
      </c>
      <c r="H382" s="66">
        <v>2</v>
      </c>
      <c r="I382" s="83">
        <v>0</v>
      </c>
      <c r="J382" s="9">
        <f t="shared" si="9"/>
        <v>0</v>
      </c>
      <c r="L382" s="88"/>
    </row>
    <row r="383" spans="1:12" x14ac:dyDescent="0.25">
      <c r="A383" s="56"/>
      <c r="B383" s="85">
        <f>IF(TRIM(H383)&lt;&gt;"",COUNTA($H$8:H383),"")</f>
        <v>358</v>
      </c>
      <c r="C383" s="57" t="s">
        <v>12</v>
      </c>
      <c r="D383" s="26" t="s">
        <v>639</v>
      </c>
      <c r="E383" s="65" t="s">
        <v>412</v>
      </c>
      <c r="F383" s="65"/>
      <c r="G383" s="1" t="s">
        <v>3</v>
      </c>
      <c r="H383" s="66">
        <v>2</v>
      </c>
      <c r="I383" s="83">
        <v>0</v>
      </c>
      <c r="J383" s="9">
        <f t="shared" si="9"/>
        <v>0</v>
      </c>
      <c r="L383" s="88"/>
    </row>
    <row r="384" spans="1:12" x14ac:dyDescent="0.25">
      <c r="A384" s="56"/>
      <c r="B384" s="85">
        <f>IF(TRIM(H384)&lt;&gt;"",COUNTA($H$8:H384),"")</f>
        <v>359</v>
      </c>
      <c r="C384" s="57" t="s">
        <v>12</v>
      </c>
      <c r="D384" s="26" t="s">
        <v>640</v>
      </c>
      <c r="E384" s="65" t="s">
        <v>414</v>
      </c>
      <c r="F384" s="65"/>
      <c r="G384" s="1" t="s">
        <v>3</v>
      </c>
      <c r="H384" s="66">
        <v>1</v>
      </c>
      <c r="I384" s="83">
        <v>0</v>
      </c>
      <c r="J384" s="9">
        <f t="shared" si="9"/>
        <v>0</v>
      </c>
      <c r="L384" s="88"/>
    </row>
    <row r="385" spans="1:12" x14ac:dyDescent="0.25">
      <c r="A385" s="56"/>
      <c r="B385" s="85">
        <f>IF(TRIM(H385)&lt;&gt;"",COUNTA($H$8:H385),"")</f>
        <v>360</v>
      </c>
      <c r="C385" s="57" t="s">
        <v>12</v>
      </c>
      <c r="D385" s="26" t="s">
        <v>641</v>
      </c>
      <c r="E385" s="65" t="s">
        <v>416</v>
      </c>
      <c r="F385" s="65"/>
      <c r="G385" s="1" t="s">
        <v>3</v>
      </c>
      <c r="H385" s="66">
        <v>2</v>
      </c>
      <c r="I385" s="83">
        <v>0</v>
      </c>
      <c r="J385" s="9">
        <f t="shared" si="9"/>
        <v>0</v>
      </c>
      <c r="L385" s="88"/>
    </row>
    <row r="386" spans="1:12" x14ac:dyDescent="0.25">
      <c r="A386" s="49">
        <v>3</v>
      </c>
      <c r="B386" s="49" t="str">
        <f>IF(TRIM(H386)&lt;&gt;"",COUNTA($H$8:H386),"")</f>
        <v/>
      </c>
      <c r="C386" s="50" t="s">
        <v>12</v>
      </c>
      <c r="D386" s="51" t="s">
        <v>589</v>
      </c>
      <c r="E386" s="52" t="s">
        <v>9</v>
      </c>
      <c r="F386" s="52"/>
      <c r="G386" s="53"/>
      <c r="H386" s="54" t="s">
        <v>6</v>
      </c>
      <c r="I386" s="55"/>
      <c r="J386" s="21">
        <f>SUM(J387:J402)</f>
        <v>0</v>
      </c>
      <c r="L386" s="88"/>
    </row>
    <row r="387" spans="1:12" ht="33.75" x14ac:dyDescent="0.25">
      <c r="A387" s="60"/>
      <c r="B387" s="86">
        <f>IF(TRIM(H387)&lt;&gt;"",COUNTA($H$8:H387),"")</f>
        <v>362</v>
      </c>
      <c r="C387" s="61" t="s">
        <v>12</v>
      </c>
      <c r="D387" s="69" t="s">
        <v>642</v>
      </c>
      <c r="E387" s="67" t="s">
        <v>418</v>
      </c>
      <c r="F387" s="62"/>
      <c r="G387" s="63" t="s">
        <v>3</v>
      </c>
      <c r="H387" s="59">
        <v>1</v>
      </c>
      <c r="I387" s="82">
        <v>0</v>
      </c>
      <c r="J387" s="9">
        <f t="shared" si="9"/>
        <v>0</v>
      </c>
      <c r="L387" s="88"/>
    </row>
    <row r="388" spans="1:12" x14ac:dyDescent="0.25">
      <c r="A388" s="60"/>
      <c r="B388" s="86">
        <f>IF(TRIM(H388)&lt;&gt;"",COUNTA($H$8:H388),"")</f>
        <v>363</v>
      </c>
      <c r="C388" s="61" t="s">
        <v>12</v>
      </c>
      <c r="D388" s="69" t="s">
        <v>643</v>
      </c>
      <c r="E388" s="67" t="s">
        <v>420</v>
      </c>
      <c r="F388" s="67"/>
      <c r="G388" s="63" t="s">
        <v>3</v>
      </c>
      <c r="H388" s="66">
        <v>1</v>
      </c>
      <c r="I388" s="83">
        <v>0</v>
      </c>
      <c r="J388" s="9">
        <f t="shared" si="9"/>
        <v>0</v>
      </c>
      <c r="L388" s="88"/>
    </row>
    <row r="389" spans="1:12" ht="45" x14ac:dyDescent="0.25">
      <c r="A389" s="60"/>
      <c r="B389" s="86">
        <f>IF(TRIM(H389)&lt;&gt;"",COUNTA($H$8:H389),"")</f>
        <v>364</v>
      </c>
      <c r="C389" s="61" t="s">
        <v>12</v>
      </c>
      <c r="D389" s="69" t="s">
        <v>644</v>
      </c>
      <c r="E389" s="67" t="s">
        <v>645</v>
      </c>
      <c r="F389" s="67"/>
      <c r="G389" s="63" t="s">
        <v>3</v>
      </c>
      <c r="H389" s="66">
        <v>1</v>
      </c>
      <c r="I389" s="83">
        <v>0</v>
      </c>
      <c r="J389" s="9">
        <f t="shared" si="9"/>
        <v>0</v>
      </c>
      <c r="L389" s="88"/>
    </row>
    <row r="390" spans="1:12" ht="22.5" x14ac:dyDescent="0.25">
      <c r="A390" s="56"/>
      <c r="B390" s="85">
        <f>IF(TRIM(H390)&lt;&gt;"",COUNTA($H$8:H390),"")</f>
        <v>365</v>
      </c>
      <c r="C390" s="57" t="s">
        <v>12</v>
      </c>
      <c r="D390" s="26" t="s">
        <v>646</v>
      </c>
      <c r="E390" s="65" t="s">
        <v>544</v>
      </c>
      <c r="F390" s="65"/>
      <c r="G390" s="1" t="s">
        <v>3</v>
      </c>
      <c r="H390" s="66">
        <v>9</v>
      </c>
      <c r="I390" s="83">
        <v>0</v>
      </c>
      <c r="J390" s="9">
        <f t="shared" si="9"/>
        <v>0</v>
      </c>
      <c r="L390" s="88"/>
    </row>
    <row r="391" spans="1:12" x14ac:dyDescent="0.25">
      <c r="A391" s="56"/>
      <c r="B391" s="85">
        <f>IF(TRIM(H391)&lt;&gt;"",COUNTA($H$8:H391),"")</f>
        <v>366</v>
      </c>
      <c r="C391" s="57" t="s">
        <v>12</v>
      </c>
      <c r="D391" s="26" t="s">
        <v>647</v>
      </c>
      <c r="E391" s="65" t="s">
        <v>424</v>
      </c>
      <c r="F391" s="65"/>
      <c r="G391" s="1" t="s">
        <v>4</v>
      </c>
      <c r="H391" s="66">
        <v>1</v>
      </c>
      <c r="I391" s="83">
        <v>0</v>
      </c>
      <c r="J391" s="9">
        <f t="shared" si="9"/>
        <v>0</v>
      </c>
      <c r="L391" s="88"/>
    </row>
    <row r="392" spans="1:12" ht="22.5" x14ac:dyDescent="0.25">
      <c r="A392" s="60"/>
      <c r="B392" s="86">
        <f>IF(TRIM(H392)&lt;&gt;"",COUNTA($H$8:H392),"")</f>
        <v>367</v>
      </c>
      <c r="C392" s="61" t="s">
        <v>12</v>
      </c>
      <c r="D392" s="69" t="s">
        <v>648</v>
      </c>
      <c r="E392" s="67" t="s">
        <v>547</v>
      </c>
      <c r="F392" s="67" t="s">
        <v>711</v>
      </c>
      <c r="G392" s="63" t="s">
        <v>3</v>
      </c>
      <c r="H392" s="66">
        <v>3</v>
      </c>
      <c r="I392" s="83">
        <v>0</v>
      </c>
      <c r="J392" s="9">
        <f t="shared" si="9"/>
        <v>0</v>
      </c>
      <c r="L392" s="88"/>
    </row>
    <row r="393" spans="1:12" ht="22.5" x14ac:dyDescent="0.25">
      <c r="A393" s="60"/>
      <c r="B393" s="86">
        <f>IF(TRIM(H393)&lt;&gt;"",COUNTA($H$8:H393),"")</f>
        <v>368</v>
      </c>
      <c r="C393" s="61" t="s">
        <v>12</v>
      </c>
      <c r="D393" s="69" t="s">
        <v>649</v>
      </c>
      <c r="E393" s="67" t="s">
        <v>425</v>
      </c>
      <c r="F393" s="67" t="s">
        <v>711</v>
      </c>
      <c r="G393" s="63" t="s">
        <v>3</v>
      </c>
      <c r="H393" s="66">
        <v>2</v>
      </c>
      <c r="I393" s="83">
        <v>0</v>
      </c>
      <c r="J393" s="9">
        <f t="shared" si="9"/>
        <v>0</v>
      </c>
      <c r="L393" s="88"/>
    </row>
    <row r="394" spans="1:12" ht="22.5" x14ac:dyDescent="0.25">
      <c r="A394" s="60"/>
      <c r="B394" s="86">
        <f>IF(TRIM(H394)&lt;&gt;"",COUNTA($H$8:H394),"")</f>
        <v>369</v>
      </c>
      <c r="C394" s="61" t="s">
        <v>12</v>
      </c>
      <c r="D394" s="69" t="s">
        <v>650</v>
      </c>
      <c r="E394" s="67" t="s">
        <v>426</v>
      </c>
      <c r="F394" s="67" t="s">
        <v>711</v>
      </c>
      <c r="G394" s="63" t="s">
        <v>4</v>
      </c>
      <c r="H394" s="66">
        <v>2</v>
      </c>
      <c r="I394" s="83">
        <v>0</v>
      </c>
      <c r="J394" s="9">
        <f t="shared" si="9"/>
        <v>0</v>
      </c>
      <c r="L394" s="88"/>
    </row>
    <row r="395" spans="1:12" x14ac:dyDescent="0.25">
      <c r="A395" s="56"/>
      <c r="B395" s="85">
        <f>IF(TRIM(H395)&lt;&gt;"",COUNTA($H$8:H395),"")</f>
        <v>370</v>
      </c>
      <c r="C395" s="57" t="s">
        <v>12</v>
      </c>
      <c r="D395" s="26" t="s">
        <v>651</v>
      </c>
      <c r="E395" s="65" t="s">
        <v>427</v>
      </c>
      <c r="F395" s="65"/>
      <c r="G395" s="1" t="s">
        <v>3</v>
      </c>
      <c r="H395" s="66">
        <v>2</v>
      </c>
      <c r="I395" s="83">
        <v>0</v>
      </c>
      <c r="J395" s="9">
        <f t="shared" si="9"/>
        <v>0</v>
      </c>
      <c r="L395" s="88"/>
    </row>
    <row r="396" spans="1:12" x14ac:dyDescent="0.25">
      <c r="A396" s="56"/>
      <c r="B396" s="85">
        <f>IF(TRIM(H396)&lt;&gt;"",COUNTA($H$8:H396),"")</f>
        <v>371</v>
      </c>
      <c r="C396" s="57" t="s">
        <v>12</v>
      </c>
      <c r="D396" s="26" t="s">
        <v>652</v>
      </c>
      <c r="E396" s="65" t="s">
        <v>429</v>
      </c>
      <c r="F396" s="65"/>
      <c r="G396" s="1" t="s">
        <v>3</v>
      </c>
      <c r="H396" s="66">
        <v>3</v>
      </c>
      <c r="I396" s="83">
        <v>0</v>
      </c>
      <c r="J396" s="9">
        <f t="shared" si="9"/>
        <v>0</v>
      </c>
      <c r="L396" s="88"/>
    </row>
    <row r="397" spans="1:12" x14ac:dyDescent="0.25">
      <c r="A397" s="56"/>
      <c r="B397" s="85">
        <f>IF(TRIM(H397)&lt;&gt;"",COUNTA($H$8:H397),"")</f>
        <v>372</v>
      </c>
      <c r="C397" s="57" t="s">
        <v>12</v>
      </c>
      <c r="D397" s="26" t="s">
        <v>653</v>
      </c>
      <c r="E397" s="65" t="s">
        <v>431</v>
      </c>
      <c r="F397" s="65"/>
      <c r="G397" s="1" t="s">
        <v>3</v>
      </c>
      <c r="H397" s="66">
        <v>3</v>
      </c>
      <c r="I397" s="83">
        <v>0</v>
      </c>
      <c r="J397" s="9">
        <f t="shared" si="9"/>
        <v>0</v>
      </c>
      <c r="L397" s="88"/>
    </row>
    <row r="398" spans="1:12" ht="33.75" x14ac:dyDescent="0.25">
      <c r="A398" s="56"/>
      <c r="B398" s="85">
        <f>IF(TRIM(H398)&lt;&gt;"",COUNTA($H$8:H398),"")</f>
        <v>373</v>
      </c>
      <c r="C398" s="57" t="s">
        <v>12</v>
      </c>
      <c r="D398" s="26" t="s">
        <v>654</v>
      </c>
      <c r="E398" s="65" t="s">
        <v>432</v>
      </c>
      <c r="F398" s="58" t="s">
        <v>696</v>
      </c>
      <c r="G398" s="1" t="s">
        <v>4</v>
      </c>
      <c r="H398" s="66">
        <v>1</v>
      </c>
      <c r="I398" s="83">
        <v>0</v>
      </c>
      <c r="J398" s="9">
        <f t="shared" si="9"/>
        <v>0</v>
      </c>
      <c r="L398" s="88"/>
    </row>
    <row r="399" spans="1:12" ht="45" x14ac:dyDescent="0.25">
      <c r="A399" s="56"/>
      <c r="B399" s="85">
        <f>IF(TRIM(H399)&lt;&gt;"",COUNTA($H$8:H399),"")</f>
        <v>374</v>
      </c>
      <c r="C399" s="57" t="s">
        <v>12</v>
      </c>
      <c r="D399" s="26" t="s">
        <v>655</v>
      </c>
      <c r="E399" s="65" t="s">
        <v>656</v>
      </c>
      <c r="F399" s="65"/>
      <c r="G399" s="1" t="s">
        <v>4</v>
      </c>
      <c r="H399" s="66">
        <v>6</v>
      </c>
      <c r="I399" s="83">
        <v>0</v>
      </c>
      <c r="J399" s="9">
        <f t="shared" si="9"/>
        <v>0</v>
      </c>
      <c r="L399" s="88"/>
    </row>
    <row r="400" spans="1:12" ht="45" x14ac:dyDescent="0.25">
      <c r="A400" s="56"/>
      <c r="B400" s="85">
        <f>IF(TRIM(H400)&lt;&gt;"",COUNTA($H$8:H400),"")</f>
        <v>375</v>
      </c>
      <c r="C400" s="57" t="s">
        <v>12</v>
      </c>
      <c r="D400" s="26" t="s">
        <v>657</v>
      </c>
      <c r="E400" s="65" t="s">
        <v>658</v>
      </c>
      <c r="F400" s="65"/>
      <c r="G400" s="1" t="s">
        <v>4</v>
      </c>
      <c r="H400" s="66">
        <v>4</v>
      </c>
      <c r="I400" s="83">
        <v>0</v>
      </c>
      <c r="J400" s="9">
        <f t="shared" si="9"/>
        <v>0</v>
      </c>
      <c r="L400" s="88"/>
    </row>
    <row r="401" spans="1:12" ht="22.5" x14ac:dyDescent="0.25">
      <c r="A401" s="56"/>
      <c r="B401" s="85">
        <f>IF(TRIM(H401)&lt;&gt;"",COUNTA($H$8:H401),"")</f>
        <v>376</v>
      </c>
      <c r="C401" s="57" t="s">
        <v>12</v>
      </c>
      <c r="D401" s="26" t="s">
        <v>659</v>
      </c>
      <c r="E401" s="65" t="s">
        <v>438</v>
      </c>
      <c r="F401" s="65" t="s">
        <v>439</v>
      </c>
      <c r="G401" s="1" t="s">
        <v>3</v>
      </c>
      <c r="H401" s="66">
        <v>1</v>
      </c>
      <c r="I401" s="83">
        <v>0</v>
      </c>
      <c r="J401" s="9">
        <f t="shared" si="9"/>
        <v>0</v>
      </c>
      <c r="L401" s="88"/>
    </row>
    <row r="402" spans="1:12" x14ac:dyDescent="0.25">
      <c r="A402" s="56"/>
      <c r="B402" s="85">
        <f>IF(TRIM(H402)&lt;&gt;"",COUNTA($H$8:H402),"")</f>
        <v>377</v>
      </c>
      <c r="C402" s="57" t="s">
        <v>12</v>
      </c>
      <c r="D402" s="26" t="s">
        <v>660</v>
      </c>
      <c r="E402" s="65" t="s">
        <v>208</v>
      </c>
      <c r="F402" s="65"/>
      <c r="G402" s="1" t="s">
        <v>4</v>
      </c>
      <c r="H402" s="66">
        <v>4</v>
      </c>
      <c r="I402" s="83">
        <v>0</v>
      </c>
      <c r="J402" s="9">
        <f t="shared" ref="J402:J430" si="10">IF(ISNUMBER(H402),ROUND(H402*I402,2),"")</f>
        <v>0</v>
      </c>
      <c r="L402" s="88"/>
    </row>
    <row r="403" spans="1:12" x14ac:dyDescent="0.25">
      <c r="A403" s="49">
        <v>3</v>
      </c>
      <c r="B403" s="49" t="str">
        <f>IF(TRIM(H403)&lt;&gt;"",COUNTA($H$8:H403),"")</f>
        <v/>
      </c>
      <c r="C403" s="50" t="s">
        <v>12</v>
      </c>
      <c r="D403" s="51" t="s">
        <v>590</v>
      </c>
      <c r="E403" s="52" t="s">
        <v>320</v>
      </c>
      <c r="F403" s="52"/>
      <c r="G403" s="53"/>
      <c r="H403" s="54" t="s">
        <v>6</v>
      </c>
      <c r="I403" s="55"/>
      <c r="J403" s="21"/>
      <c r="L403" s="88"/>
    </row>
    <row r="404" spans="1:12" ht="22.5" x14ac:dyDescent="0.25">
      <c r="A404" s="56"/>
      <c r="B404" s="85" t="str">
        <f>IF(TRIM(H404)&lt;&gt;"",COUNTA($H$8:H404),"")</f>
        <v/>
      </c>
      <c r="C404" s="57" t="s">
        <v>12</v>
      </c>
      <c r="D404" s="26" t="s">
        <v>661</v>
      </c>
      <c r="E404" s="65" t="s">
        <v>442</v>
      </c>
      <c r="F404" s="58" t="s">
        <v>443</v>
      </c>
      <c r="G404" s="1"/>
      <c r="H404" s="59"/>
      <c r="I404" s="10"/>
      <c r="J404" s="9"/>
      <c r="L404" s="88"/>
    </row>
    <row r="405" spans="1:12" x14ac:dyDescent="0.25">
      <c r="A405" s="49">
        <v>3</v>
      </c>
      <c r="B405" s="49" t="str">
        <f>IF(TRIM(H405)&lt;&gt;"",COUNTA($H$8:H405),"")</f>
        <v/>
      </c>
      <c r="C405" s="50" t="s">
        <v>12</v>
      </c>
      <c r="D405" s="51" t="s">
        <v>591</v>
      </c>
      <c r="E405" s="52" t="s">
        <v>322</v>
      </c>
      <c r="F405" s="52"/>
      <c r="G405" s="53"/>
      <c r="H405" s="54" t="s">
        <v>6</v>
      </c>
      <c r="I405" s="55"/>
      <c r="J405" s="21">
        <f>SUM(J406:J421)</f>
        <v>0</v>
      </c>
      <c r="L405" s="88"/>
    </row>
    <row r="406" spans="1:12" x14ac:dyDescent="0.25">
      <c r="A406" s="56"/>
      <c r="B406" s="85">
        <f>IF(TRIM(H406)&lt;&gt;"",COUNTA($H$8:H406),"")</f>
        <v>380</v>
      </c>
      <c r="C406" s="57" t="s">
        <v>12</v>
      </c>
      <c r="D406" s="26" t="s">
        <v>662</v>
      </c>
      <c r="E406" s="65" t="s">
        <v>445</v>
      </c>
      <c r="F406" s="58"/>
      <c r="G406" s="1" t="s">
        <v>7</v>
      </c>
      <c r="H406" s="59">
        <v>170</v>
      </c>
      <c r="I406" s="82">
        <v>0</v>
      </c>
      <c r="J406" s="9">
        <f t="shared" si="10"/>
        <v>0</v>
      </c>
      <c r="L406" s="88"/>
    </row>
    <row r="407" spans="1:12" x14ac:dyDescent="0.25">
      <c r="A407" s="56"/>
      <c r="B407" s="85">
        <f>IF(TRIM(H407)&lt;&gt;"",COUNTA($H$8:H407),"")</f>
        <v>381</v>
      </c>
      <c r="C407" s="57" t="s">
        <v>12</v>
      </c>
      <c r="D407" s="26" t="s">
        <v>663</v>
      </c>
      <c r="E407" s="65" t="s">
        <v>447</v>
      </c>
      <c r="F407" s="65"/>
      <c r="G407" s="1" t="s">
        <v>7</v>
      </c>
      <c r="H407" s="66">
        <v>10</v>
      </c>
      <c r="I407" s="83">
        <v>0</v>
      </c>
      <c r="J407" s="9">
        <f t="shared" si="10"/>
        <v>0</v>
      </c>
      <c r="L407" s="88"/>
    </row>
    <row r="408" spans="1:12" x14ac:dyDescent="0.25">
      <c r="A408" s="56"/>
      <c r="B408" s="85">
        <f>IF(TRIM(H408)&lt;&gt;"",COUNTA($H$8:H408),"")</f>
        <v>382</v>
      </c>
      <c r="C408" s="57" t="s">
        <v>12</v>
      </c>
      <c r="D408" s="26" t="s">
        <v>664</v>
      </c>
      <c r="E408" s="65" t="s">
        <v>566</v>
      </c>
      <c r="F408" s="65"/>
      <c r="G408" s="1" t="s">
        <v>7</v>
      </c>
      <c r="H408" s="66">
        <v>60</v>
      </c>
      <c r="I408" s="83">
        <v>0</v>
      </c>
      <c r="J408" s="9">
        <f t="shared" si="10"/>
        <v>0</v>
      </c>
      <c r="L408" s="88"/>
    </row>
    <row r="409" spans="1:12" x14ac:dyDescent="0.25">
      <c r="A409" s="56"/>
      <c r="B409" s="85">
        <f>IF(TRIM(H409)&lt;&gt;"",COUNTA($H$8:H409),"")</f>
        <v>383</v>
      </c>
      <c r="C409" s="57" t="s">
        <v>12</v>
      </c>
      <c r="D409" s="26" t="s">
        <v>665</v>
      </c>
      <c r="E409" s="65" t="s">
        <v>568</v>
      </c>
      <c r="F409" s="65"/>
      <c r="G409" s="1" t="s">
        <v>7</v>
      </c>
      <c r="H409" s="66">
        <v>60</v>
      </c>
      <c r="I409" s="83">
        <v>0</v>
      </c>
      <c r="J409" s="9">
        <f t="shared" si="10"/>
        <v>0</v>
      </c>
      <c r="L409" s="88"/>
    </row>
    <row r="410" spans="1:12" ht="22.5" x14ac:dyDescent="0.25">
      <c r="A410" s="56"/>
      <c r="B410" s="85">
        <f>IF(TRIM(H410)&lt;&gt;"",COUNTA($H$8:H410),"")</f>
        <v>384</v>
      </c>
      <c r="C410" s="57" t="s">
        <v>12</v>
      </c>
      <c r="D410" s="26" t="s">
        <v>666</v>
      </c>
      <c r="E410" s="65" t="s">
        <v>570</v>
      </c>
      <c r="F410" s="65"/>
      <c r="G410" s="1" t="s">
        <v>7</v>
      </c>
      <c r="H410" s="66">
        <v>1000</v>
      </c>
      <c r="I410" s="83">
        <v>0</v>
      </c>
      <c r="J410" s="9">
        <f t="shared" si="10"/>
        <v>0</v>
      </c>
      <c r="L410" s="88"/>
    </row>
    <row r="411" spans="1:12" x14ac:dyDescent="0.25">
      <c r="A411" s="56"/>
      <c r="B411" s="85">
        <f>IF(TRIM(H411)&lt;&gt;"",COUNTA($H$8:H411),"")</f>
        <v>385</v>
      </c>
      <c r="C411" s="57" t="s">
        <v>12</v>
      </c>
      <c r="D411" s="26" t="s">
        <v>667</v>
      </c>
      <c r="E411" s="65" t="s">
        <v>455</v>
      </c>
      <c r="F411" s="65"/>
      <c r="G411" s="1" t="s">
        <v>7</v>
      </c>
      <c r="H411" s="66">
        <v>130</v>
      </c>
      <c r="I411" s="83">
        <v>0</v>
      </c>
      <c r="J411" s="9">
        <f t="shared" si="10"/>
        <v>0</v>
      </c>
      <c r="L411" s="88"/>
    </row>
    <row r="412" spans="1:12" ht="22.5" x14ac:dyDescent="0.25">
      <c r="A412" s="56"/>
      <c r="B412" s="85">
        <f>IF(TRIM(H412)&lt;&gt;"",COUNTA($H$8:H412),"")</f>
        <v>386</v>
      </c>
      <c r="C412" s="57" t="s">
        <v>12</v>
      </c>
      <c r="D412" s="26" t="s">
        <v>668</v>
      </c>
      <c r="E412" s="65" t="s">
        <v>457</v>
      </c>
      <c r="F412" s="65"/>
      <c r="G412" s="1" t="s">
        <v>7</v>
      </c>
      <c r="H412" s="66">
        <v>1350</v>
      </c>
      <c r="I412" s="83">
        <v>0</v>
      </c>
      <c r="J412" s="9">
        <f t="shared" si="10"/>
        <v>0</v>
      </c>
      <c r="L412" s="88"/>
    </row>
    <row r="413" spans="1:12" ht="22.5" x14ac:dyDescent="0.25">
      <c r="A413" s="56"/>
      <c r="B413" s="85">
        <f>IF(TRIM(H413)&lt;&gt;"",COUNTA($H$8:H413),"")</f>
        <v>387</v>
      </c>
      <c r="C413" s="57" t="s">
        <v>12</v>
      </c>
      <c r="D413" s="26" t="s">
        <v>669</v>
      </c>
      <c r="E413" s="65" t="s">
        <v>459</v>
      </c>
      <c r="F413" s="65"/>
      <c r="G413" s="1" t="s">
        <v>7</v>
      </c>
      <c r="H413" s="66">
        <v>1050</v>
      </c>
      <c r="I413" s="83">
        <v>0</v>
      </c>
      <c r="J413" s="9">
        <f t="shared" si="10"/>
        <v>0</v>
      </c>
      <c r="L413" s="88"/>
    </row>
    <row r="414" spans="1:12" x14ac:dyDescent="0.25">
      <c r="A414" s="56"/>
      <c r="B414" s="85">
        <f>IF(TRIM(H414)&lt;&gt;"",COUNTA($H$8:H414),"")</f>
        <v>388</v>
      </c>
      <c r="C414" s="57" t="s">
        <v>12</v>
      </c>
      <c r="D414" s="26" t="s">
        <v>670</v>
      </c>
      <c r="E414" s="65" t="s">
        <v>461</v>
      </c>
      <c r="F414" s="65"/>
      <c r="G414" s="1" t="s">
        <v>7</v>
      </c>
      <c r="H414" s="66">
        <v>10</v>
      </c>
      <c r="I414" s="83">
        <v>0</v>
      </c>
      <c r="J414" s="9">
        <f t="shared" si="10"/>
        <v>0</v>
      </c>
      <c r="L414" s="88"/>
    </row>
    <row r="415" spans="1:12" x14ac:dyDescent="0.25">
      <c r="A415" s="56"/>
      <c r="B415" s="85">
        <f>IF(TRIM(H415)&lt;&gt;"",COUNTA($H$8:H415),"")</f>
        <v>389</v>
      </c>
      <c r="C415" s="57" t="s">
        <v>12</v>
      </c>
      <c r="D415" s="26" t="s">
        <v>671</v>
      </c>
      <c r="E415" s="65" t="s">
        <v>463</v>
      </c>
      <c r="F415" s="65"/>
      <c r="G415" s="1" t="s">
        <v>7</v>
      </c>
      <c r="H415" s="66">
        <v>10</v>
      </c>
      <c r="I415" s="83">
        <v>0</v>
      </c>
      <c r="J415" s="9">
        <f t="shared" si="10"/>
        <v>0</v>
      </c>
      <c r="L415" s="88"/>
    </row>
    <row r="416" spans="1:12" x14ac:dyDescent="0.25">
      <c r="A416" s="56"/>
      <c r="B416" s="85">
        <f>IF(TRIM(H416)&lt;&gt;"",COUNTA($H$8:H416),"")</f>
        <v>390</v>
      </c>
      <c r="C416" s="57" t="s">
        <v>12</v>
      </c>
      <c r="D416" s="26" t="s">
        <v>672</v>
      </c>
      <c r="E416" s="65" t="s">
        <v>465</v>
      </c>
      <c r="F416" s="65"/>
      <c r="G416" s="1" t="s">
        <v>7</v>
      </c>
      <c r="H416" s="66">
        <v>48</v>
      </c>
      <c r="I416" s="83">
        <v>0</v>
      </c>
      <c r="J416" s="9">
        <f t="shared" si="10"/>
        <v>0</v>
      </c>
      <c r="L416" s="88"/>
    </row>
    <row r="417" spans="1:12" x14ac:dyDescent="0.25">
      <c r="A417" s="56"/>
      <c r="B417" s="85">
        <f>IF(TRIM(H417)&lt;&gt;"",COUNTA($H$8:H417),"")</f>
        <v>391</v>
      </c>
      <c r="C417" s="57" t="s">
        <v>12</v>
      </c>
      <c r="D417" s="26" t="s">
        <v>673</v>
      </c>
      <c r="E417" s="65" t="s">
        <v>467</v>
      </c>
      <c r="F417" s="65"/>
      <c r="G417" s="1" t="s">
        <v>4</v>
      </c>
      <c r="H417" s="66">
        <v>1</v>
      </c>
      <c r="I417" s="83">
        <v>0</v>
      </c>
      <c r="J417" s="9">
        <f t="shared" si="10"/>
        <v>0</v>
      </c>
      <c r="L417" s="88"/>
    </row>
    <row r="418" spans="1:12" x14ac:dyDescent="0.25">
      <c r="A418" s="56"/>
      <c r="B418" s="85">
        <f>IF(TRIM(H418)&lt;&gt;"",COUNTA($H$8:H418),"")</f>
        <v>392</v>
      </c>
      <c r="C418" s="57" t="s">
        <v>12</v>
      </c>
      <c r="D418" s="26" t="s">
        <v>674</v>
      </c>
      <c r="E418" s="65" t="s">
        <v>469</v>
      </c>
      <c r="F418" s="65"/>
      <c r="G418" s="1" t="s">
        <v>4</v>
      </c>
      <c r="H418" s="66">
        <v>4</v>
      </c>
      <c r="I418" s="83">
        <v>0</v>
      </c>
      <c r="J418" s="9">
        <f t="shared" si="10"/>
        <v>0</v>
      </c>
      <c r="L418" s="88"/>
    </row>
    <row r="419" spans="1:12" x14ac:dyDescent="0.25">
      <c r="A419" s="56"/>
      <c r="B419" s="85">
        <f>IF(TRIM(H419)&lt;&gt;"",COUNTA($H$8:H419),"")</f>
        <v>393</v>
      </c>
      <c r="C419" s="57" t="s">
        <v>12</v>
      </c>
      <c r="D419" s="26" t="s">
        <v>675</v>
      </c>
      <c r="E419" s="65" t="s">
        <v>11</v>
      </c>
      <c r="F419" s="65"/>
      <c r="G419" s="1" t="s">
        <v>4</v>
      </c>
      <c r="H419" s="66">
        <v>22</v>
      </c>
      <c r="I419" s="83">
        <v>0</v>
      </c>
      <c r="J419" s="9">
        <f t="shared" si="10"/>
        <v>0</v>
      </c>
      <c r="L419" s="88"/>
    </row>
    <row r="420" spans="1:12" x14ac:dyDescent="0.25">
      <c r="A420" s="56"/>
      <c r="B420" s="85">
        <f>IF(TRIM(H420)&lt;&gt;"",COUNTA($H$8:H420),"")</f>
        <v>394</v>
      </c>
      <c r="C420" s="57" t="s">
        <v>12</v>
      </c>
      <c r="D420" s="26" t="s">
        <v>676</v>
      </c>
      <c r="E420" s="65" t="s">
        <v>472</v>
      </c>
      <c r="F420" s="65"/>
      <c r="G420" s="1" t="s">
        <v>4</v>
      </c>
      <c r="H420" s="66">
        <v>1</v>
      </c>
      <c r="I420" s="83">
        <v>0</v>
      </c>
      <c r="J420" s="9">
        <f t="shared" si="10"/>
        <v>0</v>
      </c>
      <c r="L420" s="88"/>
    </row>
    <row r="421" spans="1:12" x14ac:dyDescent="0.25">
      <c r="A421" s="56"/>
      <c r="B421" s="85">
        <f>IF(TRIM(H421)&lt;&gt;"",COUNTA($H$8:H421),"")</f>
        <v>395</v>
      </c>
      <c r="C421" s="57" t="s">
        <v>12</v>
      </c>
      <c r="D421" s="26" t="s">
        <v>677</v>
      </c>
      <c r="E421" s="65" t="s">
        <v>209</v>
      </c>
      <c r="F421" s="65"/>
      <c r="G421" s="1" t="s">
        <v>4</v>
      </c>
      <c r="H421" s="66">
        <v>22</v>
      </c>
      <c r="I421" s="83">
        <v>0</v>
      </c>
      <c r="J421" s="9">
        <f t="shared" si="10"/>
        <v>0</v>
      </c>
      <c r="L421" s="88"/>
    </row>
    <row r="422" spans="1:12" x14ac:dyDescent="0.25">
      <c r="A422" s="49">
        <v>3</v>
      </c>
      <c r="B422" s="49" t="str">
        <f>IF(TRIM(H422)&lt;&gt;"",COUNTA($H$8:H422),"")</f>
        <v/>
      </c>
      <c r="C422" s="50" t="s">
        <v>12</v>
      </c>
      <c r="D422" s="51" t="s">
        <v>592</v>
      </c>
      <c r="E422" s="52" t="s">
        <v>195</v>
      </c>
      <c r="F422" s="52"/>
      <c r="G422" s="53"/>
      <c r="H422" s="54" t="s">
        <v>6</v>
      </c>
      <c r="I422" s="55"/>
      <c r="J422" s="21">
        <f>SUM(J423:J424)</f>
        <v>0</v>
      </c>
      <c r="L422" s="88"/>
    </row>
    <row r="423" spans="1:12" ht="22.5" x14ac:dyDescent="0.25">
      <c r="A423" s="56"/>
      <c r="B423" s="85">
        <f>IF(TRIM(H423)&lt;&gt;"",COUNTA($H$8:H423),"")</f>
        <v>397</v>
      </c>
      <c r="C423" s="57" t="s">
        <v>12</v>
      </c>
      <c r="D423" s="26" t="s">
        <v>678</v>
      </c>
      <c r="E423" s="65" t="s">
        <v>475</v>
      </c>
      <c r="F423" s="58"/>
      <c r="G423" s="1" t="s">
        <v>7</v>
      </c>
      <c r="H423" s="59">
        <v>60</v>
      </c>
      <c r="I423" s="82">
        <v>0</v>
      </c>
      <c r="J423" s="9">
        <f t="shared" si="10"/>
        <v>0</v>
      </c>
      <c r="L423" s="88"/>
    </row>
    <row r="424" spans="1:12" ht="22.5" x14ac:dyDescent="0.25">
      <c r="A424" s="56"/>
      <c r="B424" s="85" t="str">
        <f>IF(TRIM(H424)&lt;&gt;"",COUNTA($H$8:H424),"")</f>
        <v/>
      </c>
      <c r="C424" s="57" t="s">
        <v>12</v>
      </c>
      <c r="D424" s="26" t="s">
        <v>679</v>
      </c>
      <c r="E424" s="65" t="s">
        <v>584</v>
      </c>
      <c r="F424" s="65"/>
      <c r="G424" s="23"/>
      <c r="H424" s="77" t="s">
        <v>6</v>
      </c>
      <c r="I424" s="12"/>
      <c r="J424" s="9" t="str">
        <f t="shared" si="10"/>
        <v/>
      </c>
      <c r="L424" s="88"/>
    </row>
    <row r="425" spans="1:12" x14ac:dyDescent="0.25">
      <c r="A425" s="44">
        <v>2</v>
      </c>
      <c r="B425" s="44" t="str">
        <f>IF(TRIM(H425)&lt;&gt;"",COUNTA($H$8:H425),"")</f>
        <v/>
      </c>
      <c r="C425" s="45" t="s">
        <v>12</v>
      </c>
      <c r="D425" s="22" t="s">
        <v>680</v>
      </c>
      <c r="E425" s="46" t="s">
        <v>10</v>
      </c>
      <c r="F425" s="46"/>
      <c r="G425" s="18"/>
      <c r="H425" s="19" t="s">
        <v>6</v>
      </c>
      <c r="I425" s="20"/>
      <c r="J425" s="20">
        <f>SUM(J426:J430)</f>
        <v>0</v>
      </c>
      <c r="L425" s="88"/>
    </row>
    <row r="426" spans="1:12" ht="22.5" x14ac:dyDescent="0.25">
      <c r="A426" s="56"/>
      <c r="B426" s="85">
        <f>IF(TRIM(H426)&lt;&gt;"",COUNTA($H$8:H426),"")</f>
        <v>400</v>
      </c>
      <c r="C426" s="57" t="s">
        <v>12</v>
      </c>
      <c r="D426" s="26" t="s">
        <v>681</v>
      </c>
      <c r="E426" s="65" t="s">
        <v>682</v>
      </c>
      <c r="F426" s="58"/>
      <c r="G426" s="24" t="s">
        <v>3</v>
      </c>
      <c r="H426" s="59">
        <v>1</v>
      </c>
      <c r="I426" s="82">
        <v>0</v>
      </c>
      <c r="J426" s="10">
        <f t="shared" si="10"/>
        <v>0</v>
      </c>
      <c r="L426" s="88"/>
    </row>
    <row r="427" spans="1:12" s="80" customFormat="1" x14ac:dyDescent="0.25">
      <c r="A427" s="78"/>
      <c r="B427" s="87">
        <f>IF(TRIM(H427)&lt;&gt;"",COUNTA($H$8:H427),"")</f>
        <v>401</v>
      </c>
      <c r="C427" s="57" t="s">
        <v>12</v>
      </c>
      <c r="D427" s="27" t="s">
        <v>683</v>
      </c>
      <c r="E427" s="58" t="s">
        <v>5</v>
      </c>
      <c r="F427" s="58"/>
      <c r="G427" s="24" t="s">
        <v>731</v>
      </c>
      <c r="H427" s="79">
        <v>200</v>
      </c>
      <c r="I427" s="82">
        <v>0</v>
      </c>
      <c r="J427" s="10">
        <f t="shared" si="10"/>
        <v>0</v>
      </c>
      <c r="L427" s="88"/>
    </row>
    <row r="428" spans="1:12" ht="22.5" x14ac:dyDescent="0.25">
      <c r="A428" s="56"/>
      <c r="B428" s="85">
        <f>IF(TRIM(H428)&lt;&gt;"",COUNTA($H$8:H428),"")</f>
        <v>402</v>
      </c>
      <c r="C428" s="57" t="s">
        <v>12</v>
      </c>
      <c r="D428" s="26" t="s">
        <v>684</v>
      </c>
      <c r="E428" s="58" t="s">
        <v>685</v>
      </c>
      <c r="F428" s="58"/>
      <c r="G428" s="24" t="s">
        <v>3</v>
      </c>
      <c r="H428" s="59">
        <v>1</v>
      </c>
      <c r="I428" s="82">
        <v>0</v>
      </c>
      <c r="J428" s="10">
        <f t="shared" si="10"/>
        <v>0</v>
      </c>
      <c r="L428" s="88"/>
    </row>
    <row r="429" spans="1:12" x14ac:dyDescent="0.25">
      <c r="A429" s="56"/>
      <c r="B429" s="85">
        <f>IF(TRIM(H429)&lt;&gt;"",COUNTA($H$8:H429),"")</f>
        <v>403</v>
      </c>
      <c r="C429" s="57" t="s">
        <v>12</v>
      </c>
      <c r="D429" s="26" t="s">
        <v>686</v>
      </c>
      <c r="E429" s="58" t="s">
        <v>687</v>
      </c>
      <c r="F429" s="58"/>
      <c r="G429" s="24" t="s">
        <v>3</v>
      </c>
      <c r="H429" s="79">
        <v>1</v>
      </c>
      <c r="I429" s="82">
        <v>0</v>
      </c>
      <c r="J429" s="10">
        <f t="shared" si="10"/>
        <v>0</v>
      </c>
      <c r="L429" s="88"/>
    </row>
    <row r="430" spans="1:12" x14ac:dyDescent="0.25">
      <c r="A430" s="56"/>
      <c r="B430" s="85">
        <f>IF(TRIM(H430)&lt;&gt;"",COUNTA($H$8:H430),"")</f>
        <v>404</v>
      </c>
      <c r="C430" s="25"/>
      <c r="D430" s="26" t="s">
        <v>695</v>
      </c>
      <c r="E430" s="65" t="s">
        <v>478</v>
      </c>
      <c r="F430" s="58"/>
      <c r="G430" s="1" t="s">
        <v>3</v>
      </c>
      <c r="H430" s="59">
        <v>1</v>
      </c>
      <c r="I430" s="82">
        <v>0</v>
      </c>
      <c r="J430" s="10">
        <f t="shared" si="10"/>
        <v>0</v>
      </c>
      <c r="L430" s="88"/>
    </row>
    <row r="431" spans="1:12" x14ac:dyDescent="0.25">
      <c r="L431" s="90"/>
    </row>
    <row r="432" spans="1:12" x14ac:dyDescent="0.25">
      <c r="L432" s="88"/>
    </row>
    <row r="433" spans="12:12" x14ac:dyDescent="0.25">
      <c r="L433" s="88"/>
    </row>
    <row r="434" spans="12:12" x14ac:dyDescent="0.25">
      <c r="L434" s="88"/>
    </row>
    <row r="435" spans="12:12" x14ac:dyDescent="0.25">
      <c r="L435" s="88"/>
    </row>
    <row r="436" spans="12:12" x14ac:dyDescent="0.25">
      <c r="L436" s="88"/>
    </row>
    <row r="437" spans="12:12" x14ac:dyDescent="0.25">
      <c r="L437" s="88"/>
    </row>
    <row r="438" spans="12:12" x14ac:dyDescent="0.25">
      <c r="L438" s="88"/>
    </row>
    <row r="439" spans="12:12" x14ac:dyDescent="0.25">
      <c r="L439" s="88"/>
    </row>
  </sheetData>
  <sheetProtection algorithmName="SHA-512" hashValue="ng76bd9AQCntWt27WnbAD34I3qbq4rLjqI968Z0sIKlLAuIhp4V9zzjc3aXWA4+7Ui1CFHOPRy1hellN+adGTQ==" saltValue="7QpMi4qFduacZG6KJ3U64g==" spinCount="100000" sheet="1" objects="1" scenarios="1"/>
  <conditionalFormatting sqref="E89">
    <cfRule type="expression" dxfId="14" priority="2">
      <formula>CELL("protect",INDIRECT(ADDRESS(ROW(),COLUMN())))=0</formula>
    </cfRule>
  </conditionalFormatting>
  <dataValidations count="1">
    <dataValidation type="custom" allowBlank="1" showInputMessage="1" showErrorMessage="1" errorTitle="Preverite vnos" error="Ceno na EM je potrebno vnesti zaokroženo  na dve decimalni mesti." sqref="I1:I4 I6:I1048576" xr:uid="{00000000-0002-0000-0100-000000000000}">
      <formula1>I1=ROUND(I1,2)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rstPageNumber="2147483648" fitToHeight="0" orientation="landscape" r:id="rId1"/>
  <headerFooter>
    <oddFooter>&amp;LŽelezniška postaja Nova Gorica
3/6 SV naprave&amp;C3.4.2 Projektanstki popis s predizmerami in stroškovno oceno&amp;R&amp;P/&amp;N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POPIS DEL</vt:lpstr>
      <vt:lpstr>'POPIS DEL'!Področje_tiskanja</vt:lpstr>
      <vt:lpstr>REKAPITULACIJA!Področje_tiskanja</vt:lpstr>
      <vt:lpstr>'POPIS DEL'!Tiskanje_naslovov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Rebernak</dc:creator>
  <cp:lastModifiedBy>Biljana Radić</cp:lastModifiedBy>
  <cp:revision>2</cp:revision>
  <dcterms:created xsi:type="dcterms:W3CDTF">2021-04-22T08:02:34Z</dcterms:created>
  <dcterms:modified xsi:type="dcterms:W3CDTF">2024-03-26T12:02:48Z</dcterms:modified>
</cp:coreProperties>
</file>